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c\Documents\3. DJEČJI VRTIĆ OMIŠ 2024\3. Odluke i financ. izvještaji - poslano Gradu i objava na webu\3. DV Omiš - Prijedlog proračuna 2024. god\"/>
    </mc:Choice>
  </mc:AlternateContent>
  <xr:revisionPtr revIDLastSave="0" documentId="13_ncr:1_{0A74DE4F-60B9-4099-81BF-7931E3634D17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11" r:id="rId7"/>
    <sheet name="List2" sheetId="2" r:id="rId8"/>
  </sheets>
  <definedNames>
    <definedName name="_xlnm.Print_Titles" localSheetId="6">'POSEBNI DIO'!$5:$5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3" l="1"/>
  <c r="G29" i="3"/>
  <c r="F29" i="3"/>
  <c r="H28" i="3"/>
  <c r="G28" i="3"/>
  <c r="F28" i="3"/>
  <c r="H24" i="3"/>
  <c r="G24" i="3"/>
  <c r="F24" i="3"/>
  <c r="H25" i="3"/>
  <c r="G25" i="3"/>
  <c r="F25" i="3"/>
  <c r="H26" i="3"/>
  <c r="G26" i="3"/>
  <c r="F26" i="3"/>
  <c r="F18" i="8"/>
  <c r="E18" i="8"/>
  <c r="B18" i="8" l="1"/>
  <c r="C18" i="8"/>
  <c r="D18" i="8"/>
  <c r="B36" i="8" l="1"/>
  <c r="F36" i="8"/>
  <c r="E36" i="8"/>
  <c r="D36" i="8"/>
  <c r="C36" i="8"/>
  <c r="D27" i="3"/>
  <c r="H27" i="3"/>
  <c r="G27" i="3"/>
  <c r="F27" i="3"/>
  <c r="E27" i="3"/>
  <c r="F41" i="8" l="1"/>
  <c r="E41" i="8"/>
  <c r="D41" i="8"/>
  <c r="C41" i="8"/>
  <c r="B41" i="8"/>
  <c r="F39" i="8"/>
  <c r="E39" i="8"/>
  <c r="D39" i="8"/>
  <c r="C39" i="8"/>
  <c r="B39" i="8"/>
  <c r="F34" i="8"/>
  <c r="E34" i="8"/>
  <c r="D34" i="8"/>
  <c r="C34" i="8"/>
  <c r="B34" i="8"/>
  <c r="F32" i="8"/>
  <c r="E32" i="8"/>
  <c r="D32" i="8"/>
  <c r="C32" i="8"/>
  <c r="B32" i="8"/>
  <c r="F29" i="8"/>
  <c r="E29" i="8"/>
  <c r="D29" i="8"/>
  <c r="C29" i="8"/>
  <c r="B29" i="8"/>
  <c r="F21" i="8"/>
  <c r="E21" i="8"/>
  <c r="D21" i="8"/>
  <c r="C21" i="8"/>
  <c r="F16" i="8"/>
  <c r="E16" i="8"/>
  <c r="D16" i="8"/>
  <c r="C16" i="8"/>
  <c r="F14" i="8"/>
  <c r="E14" i="8"/>
  <c r="D14" i="8"/>
  <c r="C14" i="8"/>
  <c r="F11" i="8"/>
  <c r="E11" i="8"/>
  <c r="D11" i="8"/>
  <c r="C11" i="8"/>
  <c r="B11" i="8"/>
  <c r="B14" i="8"/>
  <c r="B16" i="8"/>
  <c r="B21" i="8"/>
  <c r="J13" i="10"/>
  <c r="I13" i="10"/>
  <c r="H13" i="10"/>
  <c r="G13" i="10"/>
  <c r="H23" i="3"/>
  <c r="J12" i="10" s="1"/>
  <c r="G23" i="3"/>
  <c r="I12" i="10" s="1"/>
  <c r="F23" i="3"/>
  <c r="H12" i="10" s="1"/>
  <c r="E23" i="3"/>
  <c r="G12" i="10" s="1"/>
  <c r="G11" i="10" s="1"/>
  <c r="C13" i="5" s="1"/>
  <c r="C12" i="5" s="1"/>
  <c r="C11" i="5" s="1"/>
  <c r="C10" i="5" s="1"/>
  <c r="F13" i="10"/>
  <c r="D23" i="3"/>
  <c r="F12" i="10" s="1"/>
  <c r="H10" i="3"/>
  <c r="G10" i="3"/>
  <c r="H11" i="3"/>
  <c r="J9" i="10" s="1"/>
  <c r="G11" i="3"/>
  <c r="I9" i="10" s="1"/>
  <c r="F11" i="3"/>
  <c r="H9" i="10" s="1"/>
  <c r="H8" i="10" s="1"/>
  <c r="E11" i="3"/>
  <c r="G9" i="10" s="1"/>
  <c r="G8" i="10" s="1"/>
  <c r="D11" i="3"/>
  <c r="D10" i="3" s="1"/>
  <c r="I69" i="11"/>
  <c r="I68" i="11" s="1"/>
  <c r="I64" i="11"/>
  <c r="I63" i="11" s="1"/>
  <c r="I60" i="11"/>
  <c r="I59" i="11" s="1"/>
  <c r="I58" i="11" s="1"/>
  <c r="I56" i="11"/>
  <c r="I55" i="11" s="1"/>
  <c r="I54" i="11" s="1"/>
  <c r="I52" i="11"/>
  <c r="I51" i="11" s="1"/>
  <c r="I49" i="11"/>
  <c r="I48" i="11" s="1"/>
  <c r="I46" i="11"/>
  <c r="I45" i="11" s="1"/>
  <c r="I43" i="11"/>
  <c r="I42" i="11" s="1"/>
  <c r="I39" i="11"/>
  <c r="I38" i="11" s="1"/>
  <c r="I36" i="11"/>
  <c r="I35" i="11" s="1"/>
  <c r="I33" i="11"/>
  <c r="I32" i="11" s="1"/>
  <c r="I30" i="11"/>
  <c r="I29" i="11" s="1"/>
  <c r="I27" i="11"/>
  <c r="I26" i="11" s="1"/>
  <c r="I22" i="11"/>
  <c r="I21" i="11" s="1"/>
  <c r="I17" i="11"/>
  <c r="I16" i="11" s="1"/>
  <c r="I14" i="11"/>
  <c r="I13" i="11" s="1"/>
  <c r="I10" i="11"/>
  <c r="I9" i="11" s="1"/>
  <c r="H56" i="11"/>
  <c r="H55" i="11" s="1"/>
  <c r="H54" i="11" s="1"/>
  <c r="G56" i="11"/>
  <c r="G55" i="11" s="1"/>
  <c r="G54" i="11" s="1"/>
  <c r="F56" i="11"/>
  <c r="F55" i="11" s="1"/>
  <c r="F54" i="11" s="1"/>
  <c r="E56" i="11"/>
  <c r="E55" i="11" s="1"/>
  <c r="E54" i="11" s="1"/>
  <c r="H52" i="11"/>
  <c r="H51" i="11" s="1"/>
  <c r="G52" i="11"/>
  <c r="G51" i="11" s="1"/>
  <c r="F52" i="11"/>
  <c r="F51" i="11" s="1"/>
  <c r="E52" i="11"/>
  <c r="E51" i="11" s="1"/>
  <c r="H39" i="11"/>
  <c r="H38" i="11" s="1"/>
  <c r="G39" i="11"/>
  <c r="G38" i="11" s="1"/>
  <c r="F39" i="11"/>
  <c r="F38" i="11" s="1"/>
  <c r="E39" i="11"/>
  <c r="E38" i="11" s="1"/>
  <c r="H36" i="11"/>
  <c r="H35" i="11" s="1"/>
  <c r="G36" i="11"/>
  <c r="G35" i="11" s="1"/>
  <c r="F36" i="11"/>
  <c r="F35" i="11" s="1"/>
  <c r="E36" i="11"/>
  <c r="E35" i="11" s="1"/>
  <c r="H30" i="11"/>
  <c r="H29" i="11" s="1"/>
  <c r="G30" i="11"/>
  <c r="G29" i="11" s="1"/>
  <c r="F30" i="11"/>
  <c r="F29" i="11" s="1"/>
  <c r="E30" i="11"/>
  <c r="E29" i="11" s="1"/>
  <c r="H69" i="11"/>
  <c r="H68" i="11" s="1"/>
  <c r="G69" i="11"/>
  <c r="G68" i="11" s="1"/>
  <c r="F69" i="11"/>
  <c r="F68" i="11" s="1"/>
  <c r="E69" i="11"/>
  <c r="E68" i="11" s="1"/>
  <c r="H64" i="11"/>
  <c r="H63" i="11" s="1"/>
  <c r="G64" i="11"/>
  <c r="G63" i="11" s="1"/>
  <c r="F64" i="11"/>
  <c r="F63" i="11" s="1"/>
  <c r="E64" i="11"/>
  <c r="E63" i="11" s="1"/>
  <c r="H60" i="11"/>
  <c r="H59" i="11" s="1"/>
  <c r="H58" i="11" s="1"/>
  <c r="G60" i="11"/>
  <c r="G59" i="11" s="1"/>
  <c r="G58" i="11" s="1"/>
  <c r="F60" i="11"/>
  <c r="F59" i="11" s="1"/>
  <c r="F58" i="11" s="1"/>
  <c r="E60" i="11"/>
  <c r="E59" i="11" s="1"/>
  <c r="E58" i="11" s="1"/>
  <c r="H49" i="11"/>
  <c r="H48" i="11" s="1"/>
  <c r="G49" i="11"/>
  <c r="G48" i="11" s="1"/>
  <c r="F49" i="11"/>
  <c r="F48" i="11" s="1"/>
  <c r="E49" i="11"/>
  <c r="E48" i="11" s="1"/>
  <c r="H46" i="11"/>
  <c r="H45" i="11" s="1"/>
  <c r="G46" i="11"/>
  <c r="G45" i="11" s="1"/>
  <c r="F46" i="11"/>
  <c r="F45" i="11" s="1"/>
  <c r="E46" i="11"/>
  <c r="E45" i="11" s="1"/>
  <c r="H43" i="11"/>
  <c r="G43" i="11"/>
  <c r="G42" i="11" s="1"/>
  <c r="F43" i="11"/>
  <c r="F42" i="11" s="1"/>
  <c r="F41" i="11" s="1"/>
  <c r="E43" i="11"/>
  <c r="E42" i="11" s="1"/>
  <c r="E41" i="11" s="1"/>
  <c r="H42" i="11"/>
  <c r="H33" i="11"/>
  <c r="G33" i="11"/>
  <c r="G32" i="11" s="1"/>
  <c r="F33" i="11"/>
  <c r="F32" i="11" s="1"/>
  <c r="E33" i="11"/>
  <c r="E32" i="11" s="1"/>
  <c r="H32" i="11"/>
  <c r="H27" i="11"/>
  <c r="H26" i="11" s="1"/>
  <c r="G27" i="11"/>
  <c r="G26" i="11" s="1"/>
  <c r="F27" i="11"/>
  <c r="F26" i="11" s="1"/>
  <c r="E27" i="11"/>
  <c r="E26" i="11" s="1"/>
  <c r="H22" i="11"/>
  <c r="H21" i="11" s="1"/>
  <c r="G22" i="11"/>
  <c r="G21" i="11" s="1"/>
  <c r="F22" i="11"/>
  <c r="F21" i="11" s="1"/>
  <c r="E22" i="11"/>
  <c r="E21" i="11" s="1"/>
  <c r="H17" i="11"/>
  <c r="H16" i="11" s="1"/>
  <c r="G17" i="11"/>
  <c r="G16" i="11" s="1"/>
  <c r="F17" i="11"/>
  <c r="F16" i="11" s="1"/>
  <c r="E17" i="11"/>
  <c r="E16" i="11" s="1"/>
  <c r="H14" i="11"/>
  <c r="H13" i="11" s="1"/>
  <c r="G14" i="11"/>
  <c r="G13" i="11" s="1"/>
  <c r="F14" i="11"/>
  <c r="F13" i="11" s="1"/>
  <c r="E14" i="11"/>
  <c r="E13" i="11" s="1"/>
  <c r="H10" i="11"/>
  <c r="H9" i="11" s="1"/>
  <c r="G10" i="11"/>
  <c r="G9" i="11" s="1"/>
  <c r="F10" i="11"/>
  <c r="F9" i="11" s="1"/>
  <c r="E10" i="11"/>
  <c r="E9" i="11" s="1"/>
  <c r="E8" i="11" s="1"/>
  <c r="F37" i="10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8" i="10"/>
  <c r="I8" i="10"/>
  <c r="J11" i="10" l="1"/>
  <c r="F13" i="5" s="1"/>
  <c r="F12" i="5" s="1"/>
  <c r="F11" i="5" s="1"/>
  <c r="F10" i="5" s="1"/>
  <c r="I11" i="10"/>
  <c r="E13" i="5" s="1"/>
  <c r="E12" i="5" s="1"/>
  <c r="E11" i="5" s="1"/>
  <c r="E10" i="5" s="1"/>
  <c r="H11" i="10"/>
  <c r="D13" i="5" s="1"/>
  <c r="D12" i="5" s="1"/>
  <c r="D11" i="5" s="1"/>
  <c r="D10" i="5" s="1"/>
  <c r="H22" i="3"/>
  <c r="G22" i="3"/>
  <c r="F22" i="3"/>
  <c r="F8" i="11"/>
  <c r="G8" i="11"/>
  <c r="F10" i="8"/>
  <c r="E10" i="8"/>
  <c r="H41" i="11"/>
  <c r="I41" i="11"/>
  <c r="I8" i="11"/>
  <c r="H8" i="11"/>
  <c r="D28" i="8"/>
  <c r="E28" i="8"/>
  <c r="F28" i="8"/>
  <c r="G41" i="11"/>
  <c r="C28" i="8"/>
  <c r="C10" i="8"/>
  <c r="F10" i="3"/>
  <c r="E22" i="3"/>
  <c r="G14" i="10"/>
  <c r="G22" i="10" s="1"/>
  <c r="E10" i="3"/>
  <c r="F9" i="10"/>
  <c r="F8" i="10" s="1"/>
  <c r="F11" i="10"/>
  <c r="B13" i="5" s="1"/>
  <c r="B12" i="5" s="1"/>
  <c r="B11" i="5" s="1"/>
  <c r="B10" i="5" s="1"/>
  <c r="B28" i="8"/>
  <c r="B10" i="8"/>
  <c r="D10" i="8"/>
  <c r="D22" i="3"/>
  <c r="I62" i="11"/>
  <c r="G62" i="11"/>
  <c r="H62" i="11"/>
  <c r="F62" i="11"/>
  <c r="E62" i="11"/>
  <c r="J14" i="10"/>
  <c r="J22" i="10" s="1"/>
  <c r="I14" i="10" l="1"/>
  <c r="I22" i="10" s="1"/>
  <c r="H14" i="10"/>
  <c r="H22" i="10" s="1"/>
  <c r="I7" i="11"/>
  <c r="I6" i="11" s="1"/>
  <c r="F14" i="10"/>
  <c r="F22" i="10" s="1"/>
  <c r="F28" i="10" s="1"/>
  <c r="H7" i="11"/>
  <c r="H6" i="11" s="1"/>
  <c r="G7" i="11"/>
  <c r="G6" i="11" s="1"/>
  <c r="F7" i="11"/>
  <c r="F6" i="11" s="1"/>
  <c r="E7" i="11"/>
  <c r="E6" i="11" s="1"/>
  <c r="F29" i="10" l="1"/>
  <c r="G27" i="10"/>
  <c r="G28" i="10" l="1"/>
  <c r="G29" i="10" l="1"/>
  <c r="H28" i="10"/>
  <c r="H29" i="10" l="1"/>
  <c r="I28" i="10"/>
  <c r="J28" i="10" s="1"/>
  <c r="J29" i="10" s="1"/>
  <c r="I29" i="10" l="1"/>
</calcChain>
</file>

<file path=xl/sharedStrings.xml><?xml version="1.0" encoding="utf-8"?>
<sst xmlns="http://schemas.openxmlformats.org/spreadsheetml/2006/main" count="313" uniqueCount="141">
  <si>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</si>
  <si>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</si>
  <si>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</si>
  <si>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</si>
  <si>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</si>
  <si>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</si>
  <si>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</si>
  <si>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</si>
  <si>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</si>
  <si>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</si>
  <si>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</si>
  <si>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</si>
  <si>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</si>
  <si>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</si>
  <si>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</si>
  <si>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</si>
  <si>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</si>
  <si>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</si>
  <si>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</si>
  <si>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</si>
  <si>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</si>
  <si>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</si>
  <si>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</si>
  <si>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</si>
  <si>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</si>
  <si>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</si>
  <si>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</si>
  <si>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</si>
  <si>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</si>
  <si>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</si>
  <si>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</si>
  <si>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</si>
  <si>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</si>
  <si>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</si>
  <si>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</si>
  <si>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</si>
  <si>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</si>
  <si>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</si>
  <si>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</si>
  <si>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</si>
  <si>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</si>
  <si>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</si>
  <si>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</si>
  <si>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</si>
  <si>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</si>
  <si>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</si>
  <si>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</si>
  <si>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</si>
  <si>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</si>
  <si>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</si>
  <si>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</si>
  <si>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</si>
  <si>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</si>
  <si>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</si>
  <si>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</si>
  <si>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</si>
  <si>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</si>
  <si>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</si>
  <si>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</si>
  <si>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</si>
  <si>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</si>
  <si>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</si>
  <si>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</si>
  <si>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</si>
  <si>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</si>
  <si>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</si>
  <si>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</si>
  <si>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</si>
  <si>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</si>
  <si>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</si>
  <si>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</si>
  <si>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</si>
  <si>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Glavni program  A01</t>
  </si>
  <si>
    <t>OPĆA DJELATNOST LOKALNE SAMOUPRAVE</t>
  </si>
  <si>
    <t>Program  1010</t>
  </si>
  <si>
    <t>Predškolski odgoj</t>
  </si>
  <si>
    <t>Aktivnost A310001</t>
  </si>
  <si>
    <t>Financiranje redovne djelatnosti dječjih vrtića</t>
  </si>
  <si>
    <t>Izvor financiranja 1.1.</t>
  </si>
  <si>
    <t>PRIHODI OD POREZA, IMOVINE, PRISTOJBI I KAZNI</t>
  </si>
  <si>
    <t>4</t>
  </si>
  <si>
    <t>Izvor financiranja 1.2.</t>
  </si>
  <si>
    <t>PRIHODI OD IMOVINE, PRISTOJBI I KAZNI PRORAČUNSKIH KORISNIKA</t>
  </si>
  <si>
    <t>3</t>
  </si>
  <si>
    <t>32</t>
  </si>
  <si>
    <t>Izvor financiranja  3.9.</t>
  </si>
  <si>
    <t>VLASTITI PRIHODI PRORAČUNSKIH KORISNIKA</t>
  </si>
  <si>
    <t>31</t>
  </si>
  <si>
    <t>34</t>
  </si>
  <si>
    <t>Financijski rashodi</t>
  </si>
  <si>
    <t>Izvor financiranja  4.7.</t>
  </si>
  <si>
    <t>PRIHODI ZA POSEBNE NAMJENE PRORAČUNSKIH KORISNIKA</t>
  </si>
  <si>
    <t>Rashodi za dodatna ulaganja na nefinancijskoj imovini</t>
  </si>
  <si>
    <t>Izvor financiranja  5.5.</t>
  </si>
  <si>
    <t>Pomoći korisnicima iz proračuna koji im nije nadležan</t>
  </si>
  <si>
    <t>Kapitalni projekt  K310001</t>
  </si>
  <si>
    <t>Ulaganje u opremu</t>
  </si>
  <si>
    <t>42</t>
  </si>
  <si>
    <t>Izvor financiranja  6.9.</t>
  </si>
  <si>
    <t>DONACIJE OD PRAVNIH I FIZIČKIH OSOBA KORISNICIMA PRORAČUNA</t>
  </si>
  <si>
    <t>Kapitalni projekt  K310003</t>
  </si>
  <si>
    <t>Ulaganje u dječja igrališta u predškolskim ustanovama</t>
  </si>
  <si>
    <t>Izvor financiranja 4.7.</t>
  </si>
  <si>
    <t>Tekući projekt  T310001</t>
  </si>
  <si>
    <t>Unaprjeđenje usluga za djecu u sustavu ranog i predškolskog odgoja i obrazovanja</t>
  </si>
  <si>
    <t>Izvor financiranja 5.6.</t>
  </si>
  <si>
    <t>Sredstva EU fondova za proračunske korisnike</t>
  </si>
  <si>
    <t>45</t>
  </si>
  <si>
    <t>Kapitalni projekt  K310002</t>
  </si>
  <si>
    <t>Ulaganje u objekte</t>
  </si>
  <si>
    <t>FINANCIJSKI PLAN DJEČJEG VRTIĆA OMIŠ 
ZA 2024. I PROJEKCIJA ZA 2025. I 2026. GODINU</t>
  </si>
  <si>
    <t>Izvor financiranja 9.1.</t>
  </si>
  <si>
    <t>OPĆI PRIHODI I PRIMICI - preneseni višak</t>
  </si>
  <si>
    <t>Izvor financiranja 9.3.</t>
  </si>
  <si>
    <t>VLASTITI PRIHODI - preneseni višak</t>
  </si>
  <si>
    <t>Izvor financiranja 9.4.</t>
  </si>
  <si>
    <t>PRIHODI ZA POSEBNE NAMJENE - preneseni višak</t>
  </si>
  <si>
    <t>Izvor financiranja 9.8.</t>
  </si>
  <si>
    <t>NAKNADE S NASLOVA OSIGURANJA - preneseni višak</t>
  </si>
  <si>
    <t>Prihodi od imovine</t>
  </si>
  <si>
    <t>Prihodi od upravnih i administrativnih pristojbi, pristojbi po posebnim propisima i naknada</t>
  </si>
  <si>
    <t>Projekcija za 2025.</t>
  </si>
  <si>
    <t>Projekcija za 2026.</t>
  </si>
  <si>
    <t>Prihodi od prodaje proizvoda i robe te pruženih usluga i prihodi od donacija</t>
  </si>
  <si>
    <t xml:space="preserve">  11 Prihodi od poreza, imovine, pristojbi i kazni</t>
  </si>
  <si>
    <t xml:space="preserve">  12 Prihodi od poreza, imovine, pristojbi i kazni proračunskih korisnika</t>
  </si>
  <si>
    <t xml:space="preserve">  39 Vlastiti prihodi proračunskih korisnika</t>
  </si>
  <si>
    <t xml:space="preserve">  47 Prihodi za posebne namjene proračunskih korisnika</t>
  </si>
  <si>
    <t xml:space="preserve">  55 Pomoći korisnicima iz proračuna koji im nije nadležan</t>
  </si>
  <si>
    <t>6 Donacije</t>
  </si>
  <si>
    <t xml:space="preserve">  69 Donacije od pravnih i fizičkih osoba korisnicima proračuna</t>
  </si>
  <si>
    <t>9 Višak prihoda</t>
  </si>
  <si>
    <t xml:space="preserve">  91 Opći prihodi i primici - preneseni višak</t>
  </si>
  <si>
    <t xml:space="preserve">  93 Vlastiti prihodi - preneseni višak</t>
  </si>
  <si>
    <t xml:space="preserve">  94 Prihodi za posebne namjene - preneseni višak</t>
  </si>
  <si>
    <t xml:space="preserve">  98 Naknade s naslova osiguranja - preneseni višak</t>
  </si>
  <si>
    <t>09 Obrazovanje</t>
  </si>
  <si>
    <t>091 Predškolsko i osnovno obrazovanje</t>
  </si>
  <si>
    <t>0911 Predškolsko obrazovanje</t>
  </si>
  <si>
    <t>FINANCIJSKI PLAN DJEČJEG VRTIĆA OMIŠ ZA 2024. I PROJEKCIJA ZA 2025. I 2026. GODINU</t>
  </si>
  <si>
    <t xml:space="preserve">  56 Sredstva EU fondova za proračunske korisnike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</si>
</sst>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2" fillId="0" borderId="0"/>
  </cellStyleXfs>
  <cellXfs count="123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3" fontId="0" fillId="2" borderId="0" xfId="0" applyNumberFormat="1" applyFill="1"/>
    <xf numFmtId="0" fontId="0" fillId="2" borderId="0" xfId="0" applyFill="1"/>
    <xf numFmtId="3" fontId="6" fillId="2" borderId="4" xfId="0" applyNumberFormat="1" applyFont="1" applyFill="1" applyBorder="1" applyAlignment="1">
      <alignment horizontal="right"/>
    </xf>
    <xf numFmtId="0" fontId="1" fillId="2" borderId="0" xfId="0" applyFont="1" applyFill="1"/>
    <xf numFmtId="3" fontId="1" fillId="2" borderId="0" xfId="0" applyNumberFormat="1" applyFont="1" applyFill="1"/>
    <xf numFmtId="0" fontId="21" fillId="2" borderId="0" xfId="0" applyFont="1" applyFill="1"/>
    <xf numFmtId="0" fontId="1" fillId="0" borderId="0" xfId="0" applyFont="1"/>
    <xf numFmtId="3" fontId="6" fillId="2" borderId="3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right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4" fillId="5" borderId="6" xfId="1" applyFont="1" applyFill="1" applyBorder="1" applyAlignment="1">
      <alignment horizontal="left" vertical="center" wrapText="1" readingOrder="1"/>
    </xf>
    <xf numFmtId="0" fontId="24" fillId="5" borderId="7" xfId="1" applyFont="1" applyFill="1" applyBorder="1" applyAlignment="1">
      <alignment horizontal="left" vertical="center" wrapText="1" readingOrder="1"/>
    </xf>
    <xf numFmtId="0" fontId="24" fillId="5" borderId="8" xfId="1" applyFont="1" applyFill="1" applyBorder="1" applyAlignment="1">
      <alignment horizontal="left" vertical="center" wrapText="1" readingOrder="1"/>
    </xf>
    <xf numFmtId="0" fontId="23" fillId="5" borderId="6" xfId="1" applyFont="1" applyFill="1" applyBorder="1" applyAlignment="1">
      <alignment horizontal="left" vertical="center" wrapText="1" readingOrder="1"/>
    </xf>
    <xf numFmtId="0" fontId="23" fillId="5" borderId="7" xfId="1" applyFont="1" applyFill="1" applyBorder="1" applyAlignment="1">
      <alignment horizontal="left" vertical="center" wrapText="1" readingOrder="1"/>
    </xf>
    <xf numFmtId="0" fontId="23" fillId="5" borderId="8" xfId="1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5" fillId="5" borderId="6" xfId="1" applyFont="1" applyFill="1" applyBorder="1" applyAlignment="1">
      <alignment horizontal="left" vertical="center" wrapText="1" readingOrder="1"/>
    </xf>
    <xf numFmtId="0" fontId="25" fillId="5" borderId="7" xfId="1" applyFont="1" applyFill="1" applyBorder="1" applyAlignment="1">
      <alignment horizontal="left" vertical="center" wrapText="1" readingOrder="1"/>
    </xf>
    <xf numFmtId="0" fontId="25" fillId="5" borderId="8" xfId="1" applyFont="1" applyFill="1" applyBorder="1" applyAlignment="1">
      <alignment horizontal="left" vertical="center" wrapText="1" readingOrder="1"/>
    </xf>
  </cellXfs>
  <cellStyles count="2">
    <cellStyle name="Normal" xfId="1" xr:uid="{F2A25175-E16D-4D27-95B5-B7CF84CF5022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workbookViewId="0">
      <selection sqref="A1:J1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79" t="s">
        <v>139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79" t="s">
        <v>17</v>
      </c>
      <c r="B3" s="79"/>
      <c r="C3" s="79"/>
      <c r="D3" s="79"/>
      <c r="E3" s="79"/>
      <c r="F3" s="79"/>
      <c r="G3" s="79"/>
      <c r="H3" s="79"/>
      <c r="I3" s="92"/>
      <c r="J3" s="92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79" t="s">
        <v>23</v>
      </c>
      <c r="B5" s="80"/>
      <c r="C5" s="80"/>
      <c r="D5" s="80"/>
      <c r="E5" s="80"/>
      <c r="F5" s="80"/>
      <c r="G5" s="80"/>
      <c r="H5" s="80"/>
      <c r="I5" s="80"/>
      <c r="J5" s="80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4" t="s">
        <v>34</v>
      </c>
    </row>
    <row r="7" spans="1:10" ht="25.5" x14ac:dyDescent="0.25">
      <c r="A7" s="27"/>
      <c r="B7" s="28"/>
      <c r="C7" s="28"/>
      <c r="D7" s="29"/>
      <c r="E7" s="30"/>
      <c r="F7" s="3" t="s">
        <v>35</v>
      </c>
      <c r="G7" s="3" t="s">
        <v>33</v>
      </c>
      <c r="H7" s="3" t="s">
        <v>43</v>
      </c>
      <c r="I7" s="3" t="s">
        <v>44</v>
      </c>
      <c r="J7" s="3" t="s">
        <v>45</v>
      </c>
    </row>
    <row r="8" spans="1:10" x14ac:dyDescent="0.25">
      <c r="A8" s="84" t="s">
        <v>0</v>
      </c>
      <c r="B8" s="78"/>
      <c r="C8" s="78"/>
      <c r="D8" s="78"/>
      <c r="E8" s="93"/>
      <c r="F8" s="31">
        <f>F9+F10</f>
        <v>1496414.69</v>
      </c>
      <c r="G8" s="31">
        <f t="shared" ref="G8:J8" si="0">G9+G10</f>
        <v>1966507</v>
      </c>
      <c r="H8" s="31">
        <f t="shared" si="0"/>
        <v>2226000</v>
      </c>
      <c r="I8" s="31">
        <f t="shared" si="0"/>
        <v>2226000</v>
      </c>
      <c r="J8" s="31">
        <f t="shared" si="0"/>
        <v>2226000</v>
      </c>
    </row>
    <row r="9" spans="1:10" x14ac:dyDescent="0.25">
      <c r="A9" s="94" t="s">
        <v>37</v>
      </c>
      <c r="B9" s="95"/>
      <c r="C9" s="95"/>
      <c r="D9" s="95"/>
      <c r="E9" s="91"/>
      <c r="F9" s="32">
        <f>' Račun prihoda i rashoda'!D11</f>
        <v>1496414.69</v>
      </c>
      <c r="G9" s="32">
        <f>' Račun prihoda i rashoda'!E11</f>
        <v>1966507</v>
      </c>
      <c r="H9" s="32">
        <f>' Račun prihoda i rashoda'!F11</f>
        <v>2226000</v>
      </c>
      <c r="I9" s="32">
        <f>' Račun prihoda i rashoda'!G11</f>
        <v>2226000</v>
      </c>
      <c r="J9" s="32">
        <f>' Račun prihoda i rashoda'!H11</f>
        <v>2226000</v>
      </c>
    </row>
    <row r="10" spans="1:10" x14ac:dyDescent="0.25">
      <c r="A10" s="90" t="s">
        <v>38</v>
      </c>
      <c r="B10" s="91"/>
      <c r="C10" s="91"/>
      <c r="D10" s="91"/>
      <c r="E10" s="91"/>
      <c r="F10" s="32">
        <v>0</v>
      </c>
      <c r="G10" s="32"/>
      <c r="H10" s="32"/>
      <c r="I10" s="32"/>
      <c r="J10" s="32"/>
    </row>
    <row r="11" spans="1:10" x14ac:dyDescent="0.25">
      <c r="A11" s="35" t="s">
        <v>1</v>
      </c>
      <c r="B11" s="44"/>
      <c r="C11" s="44"/>
      <c r="D11" s="44"/>
      <c r="E11" s="44"/>
      <c r="F11" s="31">
        <f>F12+F13</f>
        <v>1502447.16</v>
      </c>
      <c r="G11" s="31">
        <f t="shared" ref="G11:J11" si="1">G12+G13</f>
        <v>1982827.75</v>
      </c>
      <c r="H11" s="31">
        <f t="shared" si="1"/>
        <v>2226000</v>
      </c>
      <c r="I11" s="31">
        <f t="shared" si="1"/>
        <v>2226000</v>
      </c>
      <c r="J11" s="31">
        <f t="shared" si="1"/>
        <v>2226000</v>
      </c>
    </row>
    <row r="12" spans="1:10" x14ac:dyDescent="0.25">
      <c r="A12" s="96" t="s">
        <v>39</v>
      </c>
      <c r="B12" s="95"/>
      <c r="C12" s="95"/>
      <c r="D12" s="95"/>
      <c r="E12" s="95"/>
      <c r="F12" s="32">
        <f>' Račun prihoda i rashoda'!D23</f>
        <v>1489985.27</v>
      </c>
      <c r="G12" s="32">
        <f>' Račun prihoda i rashoda'!E23</f>
        <v>1846375.75</v>
      </c>
      <c r="H12" s="32">
        <f>' Račun prihoda i rashoda'!F23</f>
        <v>1969000</v>
      </c>
      <c r="I12" s="32">
        <f>' Račun prihoda i rashoda'!G23</f>
        <v>1969000</v>
      </c>
      <c r="J12" s="45">
        <f>' Račun prihoda i rashoda'!H23</f>
        <v>1969000</v>
      </c>
    </row>
    <row r="13" spans="1:10" x14ac:dyDescent="0.25">
      <c r="A13" s="90" t="s">
        <v>40</v>
      </c>
      <c r="B13" s="91"/>
      <c r="C13" s="91"/>
      <c r="D13" s="91"/>
      <c r="E13" s="91"/>
      <c r="F13" s="32">
        <f>' Račun prihoda i rashoda'!D27</f>
        <v>12461.89</v>
      </c>
      <c r="G13" s="32">
        <f>' Račun prihoda i rashoda'!E27</f>
        <v>136452</v>
      </c>
      <c r="H13" s="32">
        <f>' Račun prihoda i rashoda'!F27</f>
        <v>257000</v>
      </c>
      <c r="I13" s="32">
        <f>' Račun prihoda i rashoda'!G27</f>
        <v>257000</v>
      </c>
      <c r="J13" s="45">
        <f>' Račun prihoda i rashoda'!H27</f>
        <v>257000</v>
      </c>
    </row>
    <row r="14" spans="1:10" x14ac:dyDescent="0.25">
      <c r="A14" s="77" t="s">
        <v>64</v>
      </c>
      <c r="B14" s="78"/>
      <c r="C14" s="78"/>
      <c r="D14" s="78"/>
      <c r="E14" s="78"/>
      <c r="F14" s="31">
        <f>F8-F11</f>
        <v>-6032.4699999999721</v>
      </c>
      <c r="G14" s="31">
        <f t="shared" ref="G14:J14" si="2">G8-G11</f>
        <v>-16320.75</v>
      </c>
      <c r="H14" s="31">
        <f t="shared" si="2"/>
        <v>0</v>
      </c>
      <c r="I14" s="31">
        <f t="shared" si="2"/>
        <v>0</v>
      </c>
      <c r="J14" s="31">
        <f t="shared" si="2"/>
        <v>0</v>
      </c>
    </row>
    <row r="15" spans="1:10" ht="18" x14ac:dyDescent="0.25">
      <c r="A15" s="4"/>
      <c r="B15" s="21"/>
      <c r="C15" s="21"/>
      <c r="D15" s="21"/>
      <c r="E15" s="21"/>
      <c r="F15" s="21"/>
      <c r="G15" s="21"/>
      <c r="H15" s="22"/>
      <c r="I15" s="22"/>
      <c r="J15" s="22"/>
    </row>
    <row r="16" spans="1:10" ht="15.75" x14ac:dyDescent="0.25">
      <c r="A16" s="79" t="s">
        <v>24</v>
      </c>
      <c r="B16" s="80"/>
      <c r="C16" s="80"/>
      <c r="D16" s="80"/>
      <c r="E16" s="80"/>
      <c r="F16" s="80"/>
      <c r="G16" s="80"/>
      <c r="H16" s="80"/>
      <c r="I16" s="80"/>
      <c r="J16" s="80"/>
    </row>
    <row r="17" spans="1:10" ht="18" x14ac:dyDescent="0.25">
      <c r="A17" s="4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5.5" x14ac:dyDescent="0.25">
      <c r="A18" s="27"/>
      <c r="B18" s="28"/>
      <c r="C18" s="28"/>
      <c r="D18" s="29"/>
      <c r="E18" s="30"/>
      <c r="F18" s="3" t="s">
        <v>35</v>
      </c>
      <c r="G18" s="3" t="s">
        <v>33</v>
      </c>
      <c r="H18" s="3" t="s">
        <v>43</v>
      </c>
      <c r="I18" s="3" t="s">
        <v>44</v>
      </c>
      <c r="J18" s="3" t="s">
        <v>45</v>
      </c>
    </row>
    <row r="19" spans="1:10" x14ac:dyDescent="0.25">
      <c r="A19" s="90" t="s">
        <v>41</v>
      </c>
      <c r="B19" s="91"/>
      <c r="C19" s="91"/>
      <c r="D19" s="91"/>
      <c r="E19" s="91"/>
      <c r="F19" s="32"/>
      <c r="G19" s="32"/>
      <c r="H19" s="32"/>
      <c r="I19" s="32"/>
      <c r="J19" s="45"/>
    </row>
    <row r="20" spans="1:10" x14ac:dyDescent="0.25">
      <c r="A20" s="90" t="s">
        <v>42</v>
      </c>
      <c r="B20" s="91"/>
      <c r="C20" s="91"/>
      <c r="D20" s="91"/>
      <c r="E20" s="91"/>
      <c r="F20" s="32"/>
      <c r="G20" s="32"/>
      <c r="H20" s="32"/>
      <c r="I20" s="32"/>
      <c r="J20" s="45"/>
    </row>
    <row r="21" spans="1:10" x14ac:dyDescent="0.25">
      <c r="A21" s="77" t="s">
        <v>2</v>
      </c>
      <c r="B21" s="78"/>
      <c r="C21" s="78"/>
      <c r="D21" s="78"/>
      <c r="E21" s="78"/>
      <c r="F21" s="31">
        <f>F19-F20</f>
        <v>0</v>
      </c>
      <c r="G21" s="31">
        <f t="shared" ref="G21:J21" si="3">G19-G20</f>
        <v>0</v>
      </c>
      <c r="H21" s="31">
        <f t="shared" si="3"/>
        <v>0</v>
      </c>
      <c r="I21" s="31">
        <f t="shared" si="3"/>
        <v>0</v>
      </c>
      <c r="J21" s="31">
        <f t="shared" si="3"/>
        <v>0</v>
      </c>
    </row>
    <row r="22" spans="1:10" x14ac:dyDescent="0.25">
      <c r="A22" s="77" t="s">
        <v>65</v>
      </c>
      <c r="B22" s="78"/>
      <c r="C22" s="78"/>
      <c r="D22" s="78"/>
      <c r="E22" s="78"/>
      <c r="F22" s="31">
        <f>F14+F21</f>
        <v>-6032.4699999999721</v>
      </c>
      <c r="G22" s="31">
        <f t="shared" ref="G22:J22" si="4">G14+G21</f>
        <v>-16320.75</v>
      </c>
      <c r="H22" s="31">
        <f t="shared" si="4"/>
        <v>0</v>
      </c>
      <c r="I22" s="31">
        <f t="shared" si="4"/>
        <v>0</v>
      </c>
      <c r="J22" s="31">
        <f t="shared" si="4"/>
        <v>0</v>
      </c>
    </row>
    <row r="23" spans="1:10" ht="18" x14ac:dyDescent="0.25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75" x14ac:dyDescent="0.25">
      <c r="A24" s="79" t="s">
        <v>66</v>
      </c>
      <c r="B24" s="80"/>
      <c r="C24" s="80"/>
      <c r="D24" s="80"/>
      <c r="E24" s="80"/>
      <c r="F24" s="80"/>
      <c r="G24" s="80"/>
      <c r="H24" s="80"/>
      <c r="I24" s="80"/>
      <c r="J24" s="80"/>
    </row>
    <row r="25" spans="1:10" ht="15.75" x14ac:dyDescent="0.25">
      <c r="A25" s="42"/>
      <c r="B25" s="43"/>
      <c r="C25" s="43"/>
      <c r="D25" s="43"/>
      <c r="E25" s="43"/>
      <c r="F25" s="43"/>
      <c r="G25" s="43"/>
      <c r="H25" s="43"/>
      <c r="I25" s="43"/>
      <c r="J25" s="43"/>
    </row>
    <row r="26" spans="1:10" ht="25.5" x14ac:dyDescent="0.25">
      <c r="A26" s="27"/>
      <c r="B26" s="28"/>
      <c r="C26" s="28"/>
      <c r="D26" s="29"/>
      <c r="E26" s="30"/>
      <c r="F26" s="3" t="s">
        <v>35</v>
      </c>
      <c r="G26" s="3" t="s">
        <v>33</v>
      </c>
      <c r="H26" s="3" t="s">
        <v>43</v>
      </c>
      <c r="I26" s="3" t="s">
        <v>44</v>
      </c>
      <c r="J26" s="3" t="s">
        <v>45</v>
      </c>
    </row>
    <row r="27" spans="1:10" ht="15" customHeight="1" x14ac:dyDescent="0.25">
      <c r="A27" s="81" t="s">
        <v>67</v>
      </c>
      <c r="B27" s="82"/>
      <c r="C27" s="82"/>
      <c r="D27" s="82"/>
      <c r="E27" s="83"/>
      <c r="F27" s="46">
        <v>22353</v>
      </c>
      <c r="G27" s="46">
        <f>F28</f>
        <v>16320.530000000028</v>
      </c>
      <c r="H27" s="46">
        <v>0</v>
      </c>
      <c r="I27" s="46">
        <v>0</v>
      </c>
      <c r="J27" s="47">
        <v>0</v>
      </c>
    </row>
    <row r="28" spans="1:10" ht="15" customHeight="1" x14ac:dyDescent="0.25">
      <c r="A28" s="77" t="s">
        <v>68</v>
      </c>
      <c r="B28" s="78"/>
      <c r="C28" s="78"/>
      <c r="D28" s="78"/>
      <c r="E28" s="78"/>
      <c r="F28" s="48">
        <f>F22+F27</f>
        <v>16320.530000000028</v>
      </c>
      <c r="G28" s="48">
        <f t="shared" ref="G28:J28" si="5">G22+G27</f>
        <v>-0.21999999997206032</v>
      </c>
      <c r="H28" s="48">
        <f t="shared" si="5"/>
        <v>0</v>
      </c>
      <c r="I28" s="48">
        <f t="shared" si="5"/>
        <v>0</v>
      </c>
      <c r="J28" s="49">
        <f t="shared" si="5"/>
        <v>0</v>
      </c>
    </row>
    <row r="29" spans="1:10" ht="45" customHeight="1" x14ac:dyDescent="0.25">
      <c r="A29" s="84" t="s">
        <v>69</v>
      </c>
      <c r="B29" s="85"/>
      <c r="C29" s="85"/>
      <c r="D29" s="85"/>
      <c r="E29" s="86"/>
      <c r="F29" s="48">
        <f>F14+F21+F27-F28</f>
        <v>0</v>
      </c>
      <c r="G29" s="48">
        <f t="shared" ref="G29:J29" si="6">G14+G21+G27-G28</f>
        <v>0</v>
      </c>
      <c r="H29" s="48">
        <f t="shared" si="6"/>
        <v>0</v>
      </c>
      <c r="I29" s="48">
        <f t="shared" si="6"/>
        <v>0</v>
      </c>
      <c r="J29" s="49">
        <f t="shared" si="6"/>
        <v>0</v>
      </c>
    </row>
    <row r="30" spans="1:10" ht="15.75" x14ac:dyDescent="0.25">
      <c r="A30" s="50"/>
      <c r="B30" s="51"/>
      <c r="C30" s="51"/>
      <c r="D30" s="51"/>
      <c r="E30" s="51"/>
      <c r="F30" s="51"/>
      <c r="G30" s="51"/>
      <c r="H30" s="51"/>
      <c r="I30" s="51"/>
      <c r="J30" s="51"/>
    </row>
    <row r="31" spans="1:10" ht="15.75" x14ac:dyDescent="0.25">
      <c r="A31" s="87" t="s">
        <v>63</v>
      </c>
      <c r="B31" s="87"/>
      <c r="C31" s="87"/>
      <c r="D31" s="87"/>
      <c r="E31" s="87"/>
      <c r="F31" s="87"/>
      <c r="G31" s="87"/>
      <c r="H31" s="87"/>
      <c r="I31" s="87"/>
      <c r="J31" s="87"/>
    </row>
    <row r="32" spans="1:10" ht="18" x14ac:dyDescent="0.25">
      <c r="A32" s="52"/>
      <c r="B32" s="53"/>
      <c r="C32" s="53"/>
      <c r="D32" s="53"/>
      <c r="E32" s="53"/>
      <c r="F32" s="53"/>
      <c r="G32" s="53"/>
      <c r="H32" s="54"/>
      <c r="I32" s="54"/>
      <c r="J32" s="54"/>
    </row>
    <row r="33" spans="1:10" ht="25.5" x14ac:dyDescent="0.25">
      <c r="A33" s="55"/>
      <c r="B33" s="56"/>
      <c r="C33" s="56"/>
      <c r="D33" s="57"/>
      <c r="E33" s="58"/>
      <c r="F33" s="59" t="s">
        <v>35</v>
      </c>
      <c r="G33" s="59" t="s">
        <v>33</v>
      </c>
      <c r="H33" s="59" t="s">
        <v>43</v>
      </c>
      <c r="I33" s="59" t="s">
        <v>44</v>
      </c>
      <c r="J33" s="59" t="s">
        <v>45</v>
      </c>
    </row>
    <row r="34" spans="1:10" x14ac:dyDescent="0.25">
      <c r="A34" s="81" t="s">
        <v>67</v>
      </c>
      <c r="B34" s="82"/>
      <c r="C34" s="82"/>
      <c r="D34" s="82"/>
      <c r="E34" s="83"/>
      <c r="F34" s="46">
        <v>0</v>
      </c>
      <c r="G34" s="46">
        <f>F37</f>
        <v>0</v>
      </c>
      <c r="H34" s="46">
        <f>G37</f>
        <v>0</v>
      </c>
      <c r="I34" s="46">
        <f>H37</f>
        <v>0</v>
      </c>
      <c r="J34" s="47">
        <f>I37</f>
        <v>0</v>
      </c>
    </row>
    <row r="35" spans="1:10" ht="28.5" customHeight="1" x14ac:dyDescent="0.25">
      <c r="A35" s="81" t="s">
        <v>70</v>
      </c>
      <c r="B35" s="82"/>
      <c r="C35" s="82"/>
      <c r="D35" s="82"/>
      <c r="E35" s="83"/>
      <c r="F35" s="46">
        <v>0</v>
      </c>
      <c r="G35" s="46">
        <v>0</v>
      </c>
      <c r="H35" s="46">
        <v>0</v>
      </c>
      <c r="I35" s="46">
        <v>0</v>
      </c>
      <c r="J35" s="47">
        <v>0</v>
      </c>
    </row>
    <row r="36" spans="1:10" x14ac:dyDescent="0.25">
      <c r="A36" s="81" t="s">
        <v>71</v>
      </c>
      <c r="B36" s="88"/>
      <c r="C36" s="88"/>
      <c r="D36" s="88"/>
      <c r="E36" s="89"/>
      <c r="F36" s="46">
        <v>0</v>
      </c>
      <c r="G36" s="46">
        <v>0</v>
      </c>
      <c r="H36" s="46">
        <v>0</v>
      </c>
      <c r="I36" s="46">
        <v>0</v>
      </c>
      <c r="J36" s="47">
        <v>0</v>
      </c>
    </row>
    <row r="37" spans="1:10" ht="15" customHeight="1" x14ac:dyDescent="0.25">
      <c r="A37" s="77" t="s">
        <v>68</v>
      </c>
      <c r="B37" s="78"/>
      <c r="C37" s="78"/>
      <c r="D37" s="78"/>
      <c r="E37" s="78"/>
      <c r="F37" s="33">
        <f>F34-F35+F36</f>
        <v>0</v>
      </c>
      <c r="G37" s="33">
        <f t="shared" ref="G37:J37" si="7">G34-G35+G36</f>
        <v>0</v>
      </c>
      <c r="H37" s="33">
        <f t="shared" si="7"/>
        <v>0</v>
      </c>
      <c r="I37" s="33">
        <f t="shared" si="7"/>
        <v>0</v>
      </c>
      <c r="J37" s="60">
        <f t="shared" si="7"/>
        <v>0</v>
      </c>
    </row>
    <row r="38" spans="1:10" ht="17.25" customHeight="1" x14ac:dyDescent="0.25"/>
    <row r="39" spans="1:10" x14ac:dyDescent="0.25">
      <c r="A39" s="75" t="s">
        <v>36</v>
      </c>
      <c r="B39" s="76"/>
      <c r="C39" s="76"/>
      <c r="D39" s="76"/>
      <c r="E39" s="76"/>
      <c r="F39" s="76"/>
      <c r="G39" s="76"/>
      <c r="H39" s="76"/>
      <c r="I39" s="76"/>
      <c r="J39" s="76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workbookViewId="0">
      <selection activeCell="H30" sqref="H3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79" t="s">
        <v>139</v>
      </c>
      <c r="B1" s="79"/>
      <c r="C1" s="79"/>
      <c r="D1" s="79"/>
      <c r="E1" s="79"/>
      <c r="F1" s="79"/>
      <c r="G1" s="79"/>
      <c r="H1" s="79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79" t="s">
        <v>17</v>
      </c>
      <c r="B3" s="79"/>
      <c r="C3" s="79"/>
      <c r="D3" s="79"/>
      <c r="E3" s="79"/>
      <c r="F3" s="79"/>
      <c r="G3" s="79"/>
      <c r="H3" s="79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79" t="s">
        <v>4</v>
      </c>
      <c r="B5" s="79"/>
      <c r="C5" s="79"/>
      <c r="D5" s="79"/>
      <c r="E5" s="79"/>
      <c r="F5" s="79"/>
      <c r="G5" s="79"/>
      <c r="H5" s="79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79" t="s">
        <v>46</v>
      </c>
      <c r="B7" s="79"/>
      <c r="C7" s="79"/>
      <c r="D7" s="79"/>
      <c r="E7" s="79"/>
      <c r="F7" s="79"/>
      <c r="G7" s="79"/>
      <c r="H7" s="79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9" t="s">
        <v>5</v>
      </c>
      <c r="B9" s="18" t="s">
        <v>6</v>
      </c>
      <c r="C9" s="18" t="s">
        <v>3</v>
      </c>
      <c r="D9" s="18" t="s">
        <v>32</v>
      </c>
      <c r="E9" s="19" t="s">
        <v>33</v>
      </c>
      <c r="F9" s="19" t="s">
        <v>30</v>
      </c>
      <c r="G9" s="19" t="s">
        <v>25</v>
      </c>
      <c r="H9" s="19" t="s">
        <v>31</v>
      </c>
    </row>
    <row r="10" spans="1:8" x14ac:dyDescent="0.25">
      <c r="A10" s="38"/>
      <c r="B10" s="39"/>
      <c r="C10" s="37" t="s">
        <v>0</v>
      </c>
      <c r="D10" s="73">
        <f>D11</f>
        <v>1496414.69</v>
      </c>
      <c r="E10" s="74">
        <f t="shared" ref="E10:H10" si="0">E11</f>
        <v>1966507</v>
      </c>
      <c r="F10" s="74">
        <f t="shared" si="0"/>
        <v>2226000</v>
      </c>
      <c r="G10" s="74">
        <f t="shared" si="0"/>
        <v>2226000</v>
      </c>
      <c r="H10" s="74">
        <f t="shared" si="0"/>
        <v>2226000</v>
      </c>
    </row>
    <row r="11" spans="1:8" ht="15.75" customHeight="1" x14ac:dyDescent="0.25">
      <c r="A11" s="11">
        <v>6</v>
      </c>
      <c r="B11" s="11"/>
      <c r="C11" s="11" t="s">
        <v>7</v>
      </c>
      <c r="D11" s="64">
        <f>SUM(D12:D16)</f>
        <v>1496414.69</v>
      </c>
      <c r="E11" s="69">
        <f t="shared" ref="E11:H11" si="1">SUM(E12:E16)</f>
        <v>1966507</v>
      </c>
      <c r="F11" s="69">
        <f t="shared" si="1"/>
        <v>2226000</v>
      </c>
      <c r="G11" s="69">
        <f t="shared" si="1"/>
        <v>2226000</v>
      </c>
      <c r="H11" s="69">
        <f t="shared" si="1"/>
        <v>2226000</v>
      </c>
    </row>
    <row r="12" spans="1:8" ht="38.25" x14ac:dyDescent="0.25">
      <c r="A12" s="11"/>
      <c r="B12" s="15">
        <v>63</v>
      </c>
      <c r="C12" s="15" t="s">
        <v>26</v>
      </c>
      <c r="D12" s="8">
        <v>8792.5</v>
      </c>
      <c r="E12" s="9">
        <v>37155</v>
      </c>
      <c r="F12" s="9">
        <v>34000</v>
      </c>
      <c r="G12" s="9">
        <v>34000</v>
      </c>
      <c r="H12" s="9">
        <v>34000</v>
      </c>
    </row>
    <row r="13" spans="1:8" x14ac:dyDescent="0.25">
      <c r="A13" s="11"/>
      <c r="B13" s="15">
        <v>64</v>
      </c>
      <c r="C13" s="15" t="s">
        <v>119</v>
      </c>
      <c r="D13" s="8">
        <v>0.09</v>
      </c>
      <c r="E13" s="9">
        <v>40</v>
      </c>
      <c r="F13" s="9">
        <v>10</v>
      </c>
      <c r="G13" s="9">
        <v>10</v>
      </c>
      <c r="H13" s="9">
        <v>10</v>
      </c>
    </row>
    <row r="14" spans="1:8" ht="51" x14ac:dyDescent="0.25">
      <c r="A14" s="11"/>
      <c r="B14" s="15">
        <v>65</v>
      </c>
      <c r="C14" s="15" t="s">
        <v>120</v>
      </c>
      <c r="D14" s="8">
        <v>244749.25</v>
      </c>
      <c r="E14" s="9">
        <v>0</v>
      </c>
      <c r="F14" s="9">
        <v>0</v>
      </c>
      <c r="G14" s="9">
        <v>0</v>
      </c>
      <c r="H14" s="9">
        <v>0</v>
      </c>
    </row>
    <row r="15" spans="1:8" ht="38.25" x14ac:dyDescent="0.25">
      <c r="A15" s="11"/>
      <c r="B15" s="15">
        <v>66</v>
      </c>
      <c r="C15" s="15" t="s">
        <v>123</v>
      </c>
      <c r="D15" s="8">
        <v>3317.92</v>
      </c>
      <c r="E15" s="9">
        <v>243808</v>
      </c>
      <c r="F15" s="9">
        <v>241990</v>
      </c>
      <c r="G15" s="9">
        <v>241990</v>
      </c>
      <c r="H15" s="9">
        <v>241990</v>
      </c>
    </row>
    <row r="16" spans="1:8" ht="38.25" x14ac:dyDescent="0.25">
      <c r="A16" s="12"/>
      <c r="B16" s="12">
        <v>67</v>
      </c>
      <c r="C16" s="15" t="s">
        <v>27</v>
      </c>
      <c r="D16" s="8">
        <v>1239554.93</v>
      </c>
      <c r="E16" s="9">
        <v>1685504</v>
      </c>
      <c r="F16" s="9">
        <v>1950000</v>
      </c>
      <c r="G16" s="9">
        <v>1950000</v>
      </c>
      <c r="H16" s="9">
        <v>1950000</v>
      </c>
    </row>
    <row r="19" spans="1:8" ht="15.75" x14ac:dyDescent="0.25">
      <c r="A19" s="79" t="s">
        <v>47</v>
      </c>
      <c r="B19" s="97"/>
      <c r="C19" s="97"/>
      <c r="D19" s="97"/>
      <c r="E19" s="97"/>
      <c r="F19" s="97"/>
      <c r="G19" s="97"/>
      <c r="H19" s="97"/>
    </row>
    <row r="20" spans="1:8" ht="18" x14ac:dyDescent="0.25">
      <c r="A20" s="4"/>
      <c r="B20" s="4"/>
      <c r="C20" s="4"/>
      <c r="D20" s="4"/>
      <c r="E20" s="4"/>
      <c r="F20" s="4"/>
      <c r="G20" s="5"/>
      <c r="H20" s="5"/>
    </row>
    <row r="21" spans="1:8" ht="25.5" x14ac:dyDescent="0.25">
      <c r="A21" s="19" t="s">
        <v>5</v>
      </c>
      <c r="B21" s="18" t="s">
        <v>6</v>
      </c>
      <c r="C21" s="18" t="s">
        <v>8</v>
      </c>
      <c r="D21" s="18" t="s">
        <v>32</v>
      </c>
      <c r="E21" s="19" t="s">
        <v>33</v>
      </c>
      <c r="F21" s="19" t="s">
        <v>30</v>
      </c>
      <c r="G21" s="19" t="s">
        <v>25</v>
      </c>
      <c r="H21" s="19" t="s">
        <v>31</v>
      </c>
    </row>
    <row r="22" spans="1:8" x14ac:dyDescent="0.25">
      <c r="A22" s="38"/>
      <c r="B22" s="39"/>
      <c r="C22" s="37" t="s">
        <v>1</v>
      </c>
      <c r="D22" s="73">
        <f>D23+D27</f>
        <v>1502447.16</v>
      </c>
      <c r="E22" s="74">
        <f t="shared" ref="E22:H22" si="2">E23+E27</f>
        <v>1982827.75</v>
      </c>
      <c r="F22" s="74">
        <f t="shared" si="2"/>
        <v>2226000</v>
      </c>
      <c r="G22" s="74">
        <f t="shared" si="2"/>
        <v>2226000</v>
      </c>
      <c r="H22" s="74">
        <f t="shared" si="2"/>
        <v>2226000</v>
      </c>
    </row>
    <row r="23" spans="1:8" ht="15.75" customHeight="1" x14ac:dyDescent="0.25">
      <c r="A23" s="11">
        <v>3</v>
      </c>
      <c r="B23" s="11"/>
      <c r="C23" s="11" t="s">
        <v>9</v>
      </c>
      <c r="D23" s="64">
        <f>SUM(D24:D26)</f>
        <v>1489985.27</v>
      </c>
      <c r="E23" s="69">
        <f t="shared" ref="E23:H23" si="3">SUM(E24:E26)</f>
        <v>1846375.75</v>
      </c>
      <c r="F23" s="69">
        <f t="shared" si="3"/>
        <v>1969000</v>
      </c>
      <c r="G23" s="69">
        <f t="shared" si="3"/>
        <v>1969000</v>
      </c>
      <c r="H23" s="69">
        <f t="shared" si="3"/>
        <v>1969000</v>
      </c>
    </row>
    <row r="24" spans="1:8" ht="15.75" customHeight="1" x14ac:dyDescent="0.25">
      <c r="A24" s="11"/>
      <c r="B24" s="15">
        <v>31</v>
      </c>
      <c r="C24" s="15" t="s">
        <v>10</v>
      </c>
      <c r="D24" s="8">
        <v>1190443.01</v>
      </c>
      <c r="E24" s="9">
        <v>1467920</v>
      </c>
      <c r="F24" s="9">
        <f>'POSEBNI DIO'!G11+'POSEBNI DIO'!G18+'POSEBNI DIO'!G23+'POSEBNI DIO'!G65</f>
        <v>1559900</v>
      </c>
      <c r="G24" s="9">
        <f>F24</f>
        <v>1559900</v>
      </c>
      <c r="H24" s="9">
        <f>G24</f>
        <v>1559900</v>
      </c>
    </row>
    <row r="25" spans="1:8" x14ac:dyDescent="0.25">
      <c r="A25" s="12"/>
      <c r="B25" s="12">
        <v>32</v>
      </c>
      <c r="C25" s="12" t="s">
        <v>20</v>
      </c>
      <c r="D25" s="8">
        <v>297996.76</v>
      </c>
      <c r="E25" s="9">
        <v>376685.75</v>
      </c>
      <c r="F25" s="9">
        <f>'POSEBNI DIO'!G12+'POSEBNI DIO'!G15+'POSEBNI DIO'!G19+'POSEBNI DIO'!G24+'POSEBNI DIO'!G28+'POSEBNI DIO'!G31+'POSEBNI DIO'!G34+'POSEBNI DIO'!G37+'POSEBNI DIO'!G40+'POSEBNI DIO'!G61+'POSEBNI DIO'!G66</f>
        <v>407000</v>
      </c>
      <c r="G25" s="9">
        <f>F25</f>
        <v>407000</v>
      </c>
      <c r="H25" s="9">
        <f>G25</f>
        <v>407000</v>
      </c>
    </row>
    <row r="26" spans="1:8" x14ac:dyDescent="0.25">
      <c r="A26" s="12"/>
      <c r="B26" s="12">
        <v>34</v>
      </c>
      <c r="C26" s="12" t="s">
        <v>89</v>
      </c>
      <c r="D26" s="8">
        <v>1545.5</v>
      </c>
      <c r="E26" s="9">
        <v>1770</v>
      </c>
      <c r="F26" s="9">
        <f>'POSEBNI DIO'!G20+'POSEBNI DIO'!G25+'POSEBNI DIO'!G67</f>
        <v>2100</v>
      </c>
      <c r="G26" s="9">
        <f>F26</f>
        <v>2100</v>
      </c>
      <c r="H26" s="9">
        <f>G26</f>
        <v>2100</v>
      </c>
    </row>
    <row r="27" spans="1:8" ht="25.5" x14ac:dyDescent="0.25">
      <c r="A27" s="14">
        <v>4</v>
      </c>
      <c r="B27" s="14"/>
      <c r="C27" s="23" t="s">
        <v>11</v>
      </c>
      <c r="D27" s="64">
        <f>SUM(D28:D29)</f>
        <v>12461.89</v>
      </c>
      <c r="E27" s="69">
        <f>SUM(E28:E29)</f>
        <v>136452</v>
      </c>
      <c r="F27" s="69">
        <f t="shared" ref="F27:H27" si="4">SUM(F28:F29)</f>
        <v>257000</v>
      </c>
      <c r="G27" s="69">
        <f t="shared" si="4"/>
        <v>257000</v>
      </c>
      <c r="H27" s="69">
        <f t="shared" si="4"/>
        <v>257000</v>
      </c>
    </row>
    <row r="28" spans="1:8" ht="38.25" x14ac:dyDescent="0.25">
      <c r="A28" s="15"/>
      <c r="B28" s="15">
        <v>42</v>
      </c>
      <c r="C28" s="24" t="s">
        <v>28</v>
      </c>
      <c r="D28" s="8">
        <v>12461.89</v>
      </c>
      <c r="E28" s="9">
        <v>89507</v>
      </c>
      <c r="F28" s="9">
        <f>'POSEBNI DIO'!G44+'POSEBNI DIO'!G47+'POSEBNI DIO'!G50+'POSEBNI DIO'!G53+'POSEBNI DIO'!G70</f>
        <v>206600</v>
      </c>
      <c r="G28" s="9">
        <f>F28</f>
        <v>206600</v>
      </c>
      <c r="H28" s="9">
        <f>G28</f>
        <v>206600</v>
      </c>
    </row>
    <row r="29" spans="1:8" ht="25.5" x14ac:dyDescent="0.25">
      <c r="A29" s="15"/>
      <c r="B29" s="15">
        <v>45</v>
      </c>
      <c r="C29" s="24" t="s">
        <v>92</v>
      </c>
      <c r="D29" s="8">
        <v>0</v>
      </c>
      <c r="E29" s="9">
        <v>46945</v>
      </c>
      <c r="F29" s="9">
        <f>'POSEBNI DIO'!G57+'POSEBNI DIO'!G71</f>
        <v>50400</v>
      </c>
      <c r="G29" s="9">
        <f>F29</f>
        <v>50400</v>
      </c>
      <c r="H29" s="9">
        <f>G29</f>
        <v>50400</v>
      </c>
    </row>
  </sheetData>
  <mergeCells count="5">
    <mergeCell ref="A19:H19"/>
    <mergeCell ref="A1:H1"/>
    <mergeCell ref="A3:H3"/>
    <mergeCell ref="A5:H5"/>
    <mergeCell ref="A7:H7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5"/>
  <sheetViews>
    <sheetView workbookViewId="0">
      <selection activeCell="J19" sqref="J19"/>
    </sheetView>
  </sheetViews>
  <sheetFormatPr defaultRowHeight="15" x14ac:dyDescent="0.25"/>
  <cols>
    <col min="1" max="1" width="28" customWidth="1"/>
    <col min="2" max="6" width="25.28515625" customWidth="1"/>
  </cols>
  <sheetData>
    <row r="1" spans="1:6" ht="42" customHeight="1" x14ac:dyDescent="0.25">
      <c r="A1" s="79" t="s">
        <v>139</v>
      </c>
      <c r="B1" s="79"/>
      <c r="C1" s="79"/>
      <c r="D1" s="79"/>
      <c r="E1" s="79"/>
      <c r="F1" s="79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79" t="s">
        <v>17</v>
      </c>
      <c r="B3" s="79"/>
      <c r="C3" s="79"/>
      <c r="D3" s="79"/>
      <c r="E3" s="79"/>
      <c r="F3" s="79"/>
    </row>
    <row r="4" spans="1:6" ht="18" x14ac:dyDescent="0.25">
      <c r="B4" s="4"/>
      <c r="C4" s="4"/>
      <c r="D4" s="4"/>
      <c r="E4" s="5"/>
      <c r="F4" s="5"/>
    </row>
    <row r="5" spans="1:6" ht="18" customHeight="1" x14ac:dyDescent="0.25">
      <c r="A5" s="79" t="s">
        <v>4</v>
      </c>
      <c r="B5" s="79"/>
      <c r="C5" s="79"/>
      <c r="D5" s="79"/>
      <c r="E5" s="79"/>
      <c r="F5" s="79"/>
    </row>
    <row r="6" spans="1:6" ht="18" x14ac:dyDescent="0.25">
      <c r="A6" s="4"/>
      <c r="B6" s="4"/>
      <c r="C6" s="4"/>
      <c r="D6" s="4"/>
      <c r="E6" s="5"/>
      <c r="F6" s="5"/>
    </row>
    <row r="7" spans="1:6" ht="15.75" customHeight="1" x14ac:dyDescent="0.25">
      <c r="A7" s="79" t="s">
        <v>48</v>
      </c>
      <c r="B7" s="79"/>
      <c r="C7" s="79"/>
      <c r="D7" s="79"/>
      <c r="E7" s="79"/>
      <c r="F7" s="79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9" t="s">
        <v>50</v>
      </c>
      <c r="B9" s="18" t="s">
        <v>32</v>
      </c>
      <c r="C9" s="19" t="s">
        <v>33</v>
      </c>
      <c r="D9" s="19" t="s">
        <v>30</v>
      </c>
      <c r="E9" s="19" t="s">
        <v>25</v>
      </c>
      <c r="F9" s="19" t="s">
        <v>31</v>
      </c>
    </row>
    <row r="10" spans="1:6" x14ac:dyDescent="0.25">
      <c r="A10" s="40" t="s">
        <v>0</v>
      </c>
      <c r="B10" s="73">
        <f>B11+B14+B16+B18+B21</f>
        <v>1496414.69</v>
      </c>
      <c r="C10" s="74">
        <f t="shared" ref="C10:F10" si="0">C11+C14+C16+C18+C21</f>
        <v>1966507</v>
      </c>
      <c r="D10" s="74">
        <f t="shared" si="0"/>
        <v>2226000</v>
      </c>
      <c r="E10" s="74">
        <f t="shared" si="0"/>
        <v>2226000</v>
      </c>
      <c r="F10" s="74">
        <f t="shared" si="0"/>
        <v>2226000</v>
      </c>
    </row>
    <row r="11" spans="1:6" x14ac:dyDescent="0.25">
      <c r="A11" s="23" t="s">
        <v>53</v>
      </c>
      <c r="B11" s="72">
        <f>SUM(B12:B13)</f>
        <v>1239555.02</v>
      </c>
      <c r="C11" s="72">
        <f t="shared" ref="C11:F11" si="1">SUM(C12:C13)</f>
        <v>1685544</v>
      </c>
      <c r="D11" s="72">
        <f t="shared" si="1"/>
        <v>1950010</v>
      </c>
      <c r="E11" s="72">
        <f t="shared" si="1"/>
        <v>1950010</v>
      </c>
      <c r="F11" s="72">
        <f t="shared" si="1"/>
        <v>1950010</v>
      </c>
    </row>
    <row r="12" spans="1:6" ht="25.5" x14ac:dyDescent="0.25">
      <c r="A12" s="17" t="s">
        <v>124</v>
      </c>
      <c r="B12" s="9">
        <v>1239554.93</v>
      </c>
      <c r="C12" s="9">
        <v>1685504</v>
      </c>
      <c r="D12" s="9">
        <v>1950000</v>
      </c>
      <c r="E12" s="9">
        <v>1950000</v>
      </c>
      <c r="F12" s="9">
        <v>1950000</v>
      </c>
    </row>
    <row r="13" spans="1:6" ht="38.25" x14ac:dyDescent="0.25">
      <c r="A13" s="17" t="s">
        <v>125</v>
      </c>
      <c r="B13" s="9">
        <v>0.09</v>
      </c>
      <c r="C13" s="9">
        <v>40</v>
      </c>
      <c r="D13" s="9">
        <v>10</v>
      </c>
      <c r="E13" s="9">
        <v>10</v>
      </c>
      <c r="F13" s="9">
        <v>10</v>
      </c>
    </row>
    <row r="14" spans="1:6" ht="16.5" customHeight="1" x14ac:dyDescent="0.25">
      <c r="A14" s="23" t="s">
        <v>55</v>
      </c>
      <c r="B14" s="72">
        <f>SUM(B15)</f>
        <v>3317.92</v>
      </c>
      <c r="C14" s="72">
        <f t="shared" ref="C14:F14" si="2">SUM(C15)</f>
        <v>0</v>
      </c>
      <c r="D14" s="72">
        <f t="shared" si="2"/>
        <v>0</v>
      </c>
      <c r="E14" s="72">
        <f t="shared" si="2"/>
        <v>0</v>
      </c>
      <c r="F14" s="72">
        <f t="shared" si="2"/>
        <v>0</v>
      </c>
    </row>
    <row r="15" spans="1:6" ht="25.5" x14ac:dyDescent="0.25">
      <c r="A15" s="17" t="s">
        <v>126</v>
      </c>
      <c r="B15" s="9">
        <v>3317.92</v>
      </c>
      <c r="C15" s="9">
        <v>0</v>
      </c>
      <c r="D15" s="9">
        <v>0</v>
      </c>
      <c r="E15" s="9">
        <v>0</v>
      </c>
      <c r="F15" s="9">
        <v>0</v>
      </c>
    </row>
    <row r="16" spans="1:6" ht="28.5" customHeight="1" x14ac:dyDescent="0.25">
      <c r="A16" s="11" t="s">
        <v>52</v>
      </c>
      <c r="B16" s="64">
        <f>SUM(B17)</f>
        <v>244749.25</v>
      </c>
      <c r="C16" s="69">
        <f t="shared" ref="C16:F16" si="3">SUM(C17)</f>
        <v>242483</v>
      </c>
      <c r="D16" s="69">
        <f t="shared" si="3"/>
        <v>240990</v>
      </c>
      <c r="E16" s="69">
        <f t="shared" si="3"/>
        <v>240990</v>
      </c>
      <c r="F16" s="69">
        <f t="shared" si="3"/>
        <v>240990</v>
      </c>
    </row>
    <row r="17" spans="1:6" ht="30" customHeight="1" x14ac:dyDescent="0.25">
      <c r="A17" s="17" t="s">
        <v>127</v>
      </c>
      <c r="B17" s="9">
        <v>244749.25</v>
      </c>
      <c r="C17" s="9">
        <v>242483</v>
      </c>
      <c r="D17" s="9">
        <v>240990</v>
      </c>
      <c r="E17" s="9">
        <v>240990</v>
      </c>
      <c r="F17" s="9">
        <v>240990</v>
      </c>
    </row>
    <row r="18" spans="1:6" ht="17.25" customHeight="1" x14ac:dyDescent="0.25">
      <c r="A18" s="40" t="s">
        <v>51</v>
      </c>
      <c r="B18" s="64">
        <f>B19+B20</f>
        <v>8792.5</v>
      </c>
      <c r="C18" s="69">
        <f>C19+C20</f>
        <v>37155</v>
      </c>
      <c r="D18" s="69">
        <f>D19+D20</f>
        <v>34000</v>
      </c>
      <c r="E18" s="69">
        <f t="shared" ref="E18:F18" si="4">E19+E20</f>
        <v>34000</v>
      </c>
      <c r="F18" s="69">
        <f t="shared" si="4"/>
        <v>34000</v>
      </c>
    </row>
    <row r="19" spans="1:6" ht="25.5" x14ac:dyDescent="0.25">
      <c r="A19" s="17" t="s">
        <v>128</v>
      </c>
      <c r="B19" s="8">
        <v>8792.5</v>
      </c>
      <c r="C19" s="9">
        <v>10610</v>
      </c>
      <c r="D19" s="9">
        <v>8000</v>
      </c>
      <c r="E19" s="9">
        <v>8000</v>
      </c>
      <c r="F19" s="9">
        <v>8000</v>
      </c>
    </row>
    <row r="20" spans="1:6" ht="25.5" x14ac:dyDescent="0.25">
      <c r="A20" s="17" t="s">
        <v>140</v>
      </c>
      <c r="B20" s="8">
        <v>0</v>
      </c>
      <c r="C20" s="9">
        <v>26545</v>
      </c>
      <c r="D20" s="9">
        <v>26000</v>
      </c>
      <c r="E20" s="9">
        <v>26000</v>
      </c>
      <c r="F20" s="9">
        <v>26000</v>
      </c>
    </row>
    <row r="21" spans="1:6" ht="18" customHeight="1" x14ac:dyDescent="0.25">
      <c r="A21" s="40" t="s">
        <v>129</v>
      </c>
      <c r="B21" s="64">
        <f>SUM(B22)</f>
        <v>0</v>
      </c>
      <c r="C21" s="69">
        <f t="shared" ref="C21:F21" si="5">SUM(C22)</f>
        <v>1325</v>
      </c>
      <c r="D21" s="69">
        <f t="shared" si="5"/>
        <v>1000</v>
      </c>
      <c r="E21" s="69">
        <f t="shared" si="5"/>
        <v>1000</v>
      </c>
      <c r="F21" s="72">
        <f t="shared" si="5"/>
        <v>1000</v>
      </c>
    </row>
    <row r="22" spans="1:6" ht="38.25" x14ac:dyDescent="0.25">
      <c r="A22" s="17" t="s">
        <v>130</v>
      </c>
      <c r="B22" s="8">
        <v>0</v>
      </c>
      <c r="C22" s="9">
        <v>1325</v>
      </c>
      <c r="D22" s="9">
        <v>1000</v>
      </c>
      <c r="E22" s="9">
        <v>1000</v>
      </c>
      <c r="F22" s="9">
        <v>1000</v>
      </c>
    </row>
    <row r="25" spans="1:6" ht="15.75" customHeight="1" x14ac:dyDescent="0.25">
      <c r="A25" s="79" t="s">
        <v>49</v>
      </c>
      <c r="B25" s="79"/>
      <c r="C25" s="79"/>
      <c r="D25" s="79"/>
      <c r="E25" s="79"/>
      <c r="F25" s="79"/>
    </row>
    <row r="26" spans="1:6" ht="18" x14ac:dyDescent="0.25">
      <c r="A26" s="4"/>
      <c r="B26" s="4"/>
      <c r="C26" s="4"/>
      <c r="D26" s="4"/>
      <c r="E26" s="5"/>
      <c r="F26" s="5"/>
    </row>
    <row r="27" spans="1:6" ht="25.5" x14ac:dyDescent="0.25">
      <c r="A27" s="19" t="s">
        <v>50</v>
      </c>
      <c r="B27" s="18" t="s">
        <v>32</v>
      </c>
      <c r="C27" s="19" t="s">
        <v>33</v>
      </c>
      <c r="D27" s="19" t="s">
        <v>30</v>
      </c>
      <c r="E27" s="19" t="s">
        <v>25</v>
      </c>
      <c r="F27" s="19" t="s">
        <v>31</v>
      </c>
    </row>
    <row r="28" spans="1:6" x14ac:dyDescent="0.25">
      <c r="A28" s="40" t="s">
        <v>1</v>
      </c>
      <c r="B28" s="73">
        <f>B29+B32+B34+B36+B39+B41</f>
        <v>1502447.17</v>
      </c>
      <c r="C28" s="74">
        <f t="shared" ref="C28:F28" si="6">C29+C32+C34+C36+C39+C41</f>
        <v>1982828</v>
      </c>
      <c r="D28" s="74">
        <f t="shared" si="6"/>
        <v>2226000</v>
      </c>
      <c r="E28" s="74">
        <f t="shared" si="6"/>
        <v>2226000</v>
      </c>
      <c r="F28" s="74">
        <f t="shared" si="6"/>
        <v>2226000</v>
      </c>
    </row>
    <row r="29" spans="1:6" x14ac:dyDescent="0.25">
      <c r="A29" s="23" t="s">
        <v>53</v>
      </c>
      <c r="B29" s="72">
        <f>SUM(B30:B31)</f>
        <v>1239554.93</v>
      </c>
      <c r="C29" s="72">
        <f t="shared" ref="C29" si="7">SUM(C30:C31)</f>
        <v>1685544</v>
      </c>
      <c r="D29" s="72">
        <f t="shared" ref="D29" si="8">SUM(D30:D31)</f>
        <v>1950010</v>
      </c>
      <c r="E29" s="72">
        <f t="shared" ref="E29" si="9">SUM(E30:E31)</f>
        <v>1950010</v>
      </c>
      <c r="F29" s="72">
        <f t="shared" ref="F29" si="10">SUM(F30:F31)</f>
        <v>1950010</v>
      </c>
    </row>
    <row r="30" spans="1:6" ht="25.5" x14ac:dyDescent="0.25">
      <c r="A30" s="17" t="s">
        <v>124</v>
      </c>
      <c r="B30" s="9">
        <v>1239554.93</v>
      </c>
      <c r="C30" s="9">
        <v>1685504</v>
      </c>
      <c r="D30" s="9">
        <v>1950000</v>
      </c>
      <c r="E30" s="9">
        <v>1950000</v>
      </c>
      <c r="F30" s="9">
        <v>1950000</v>
      </c>
    </row>
    <row r="31" spans="1:6" ht="38.25" x14ac:dyDescent="0.25">
      <c r="A31" s="17" t="s">
        <v>125</v>
      </c>
      <c r="B31" s="9">
        <v>0</v>
      </c>
      <c r="C31" s="9">
        <v>40</v>
      </c>
      <c r="D31" s="9">
        <v>10</v>
      </c>
      <c r="E31" s="9">
        <v>10</v>
      </c>
      <c r="F31" s="9">
        <v>10</v>
      </c>
    </row>
    <row r="32" spans="1:6" ht="16.5" customHeight="1" x14ac:dyDescent="0.25">
      <c r="A32" s="23" t="s">
        <v>55</v>
      </c>
      <c r="B32" s="72">
        <f>SUM(B33)</f>
        <v>3317.92</v>
      </c>
      <c r="C32" s="72">
        <f t="shared" ref="C32" si="11">SUM(C33)</f>
        <v>0</v>
      </c>
      <c r="D32" s="72">
        <f t="shared" ref="D32" si="12">SUM(D33)</f>
        <v>0</v>
      </c>
      <c r="E32" s="72">
        <f t="shared" ref="E32" si="13">SUM(E33)</f>
        <v>0</v>
      </c>
      <c r="F32" s="72">
        <f t="shared" ref="F32" si="14">SUM(F33)</f>
        <v>0</v>
      </c>
    </row>
    <row r="33" spans="1:6" ht="25.5" x14ac:dyDescent="0.25">
      <c r="A33" s="17" t="s">
        <v>126</v>
      </c>
      <c r="B33" s="9">
        <v>3317.92</v>
      </c>
      <c r="C33" s="9">
        <v>0</v>
      </c>
      <c r="D33" s="9">
        <v>0</v>
      </c>
      <c r="E33" s="9">
        <v>0</v>
      </c>
      <c r="F33" s="9">
        <v>0</v>
      </c>
    </row>
    <row r="34" spans="1:6" ht="28.5" customHeight="1" x14ac:dyDescent="0.25">
      <c r="A34" s="11" t="s">
        <v>52</v>
      </c>
      <c r="B34" s="64">
        <f>SUM(B35)</f>
        <v>228428.58</v>
      </c>
      <c r="C34" s="69">
        <f t="shared" ref="C34" si="15">SUM(C35)</f>
        <v>242483</v>
      </c>
      <c r="D34" s="69">
        <f t="shared" ref="D34" si="16">SUM(D35)</f>
        <v>240990</v>
      </c>
      <c r="E34" s="69">
        <f t="shared" ref="E34" si="17">SUM(E35)</f>
        <v>240990</v>
      </c>
      <c r="F34" s="69">
        <f t="shared" ref="F34" si="18">SUM(F35)</f>
        <v>240990</v>
      </c>
    </row>
    <row r="35" spans="1:6" ht="30" customHeight="1" x14ac:dyDescent="0.25">
      <c r="A35" s="17" t="s">
        <v>127</v>
      </c>
      <c r="B35" s="9">
        <v>228428.58</v>
      </c>
      <c r="C35" s="9">
        <v>242483</v>
      </c>
      <c r="D35" s="9">
        <v>240990</v>
      </c>
      <c r="E35" s="9">
        <v>240990</v>
      </c>
      <c r="F35" s="9">
        <v>240990</v>
      </c>
    </row>
    <row r="36" spans="1:6" ht="17.25" customHeight="1" x14ac:dyDescent="0.25">
      <c r="A36" s="40" t="s">
        <v>51</v>
      </c>
      <c r="B36" s="64">
        <f>SUM(B37:B38)</f>
        <v>8792.5</v>
      </c>
      <c r="C36" s="69">
        <f>SUM(C37:C38)</f>
        <v>37155</v>
      </c>
      <c r="D36" s="69">
        <f t="shared" ref="D36:F36" si="19">SUM(D37:D38)</f>
        <v>34000</v>
      </c>
      <c r="E36" s="69">
        <f t="shared" si="19"/>
        <v>34000</v>
      </c>
      <c r="F36" s="69">
        <f t="shared" si="19"/>
        <v>34000</v>
      </c>
    </row>
    <row r="37" spans="1:6" ht="25.5" x14ac:dyDescent="0.25">
      <c r="A37" s="17" t="s">
        <v>128</v>
      </c>
      <c r="B37" s="8">
        <v>8792.5</v>
      </c>
      <c r="C37" s="9">
        <v>10610</v>
      </c>
      <c r="D37" s="9">
        <v>8000</v>
      </c>
      <c r="E37" s="9">
        <v>8000</v>
      </c>
      <c r="F37" s="9">
        <v>8000</v>
      </c>
    </row>
    <row r="38" spans="1:6" ht="25.5" x14ac:dyDescent="0.25">
      <c r="A38" s="17" t="s">
        <v>140</v>
      </c>
      <c r="B38" s="8">
        <v>0</v>
      </c>
      <c r="C38" s="9">
        <v>26545</v>
      </c>
      <c r="D38" s="9">
        <v>26000</v>
      </c>
      <c r="E38" s="9">
        <v>26000</v>
      </c>
      <c r="F38" s="9">
        <v>26000</v>
      </c>
    </row>
    <row r="39" spans="1:6" ht="18" customHeight="1" x14ac:dyDescent="0.25">
      <c r="A39" s="40" t="s">
        <v>129</v>
      </c>
      <c r="B39" s="64">
        <f>SUM(B40)</f>
        <v>0</v>
      </c>
      <c r="C39" s="69">
        <f>SUM(C40)</f>
        <v>1325</v>
      </c>
      <c r="D39" s="69">
        <f>SUM(D40)</f>
        <v>1000</v>
      </c>
      <c r="E39" s="69">
        <f>SUM(E40)</f>
        <v>1000</v>
      </c>
      <c r="F39" s="72">
        <f>SUM(F40)</f>
        <v>1000</v>
      </c>
    </row>
    <row r="40" spans="1:6" ht="38.25" x14ac:dyDescent="0.25">
      <c r="A40" s="17" t="s">
        <v>130</v>
      </c>
      <c r="B40" s="8">
        <v>0</v>
      </c>
      <c r="C40" s="9">
        <v>1325</v>
      </c>
      <c r="D40" s="9">
        <v>1000</v>
      </c>
      <c r="E40" s="9">
        <v>1000</v>
      </c>
      <c r="F40" s="9">
        <v>1000</v>
      </c>
    </row>
    <row r="41" spans="1:6" ht="16.5" customHeight="1" x14ac:dyDescent="0.25">
      <c r="A41" s="23" t="s">
        <v>131</v>
      </c>
      <c r="B41" s="72">
        <f>SUM(B42:B45)</f>
        <v>22353.24</v>
      </c>
      <c r="C41" s="72">
        <f t="shared" ref="C41:F41" si="20">SUM(C42:C45)</f>
        <v>16321</v>
      </c>
      <c r="D41" s="72">
        <f t="shared" si="20"/>
        <v>0</v>
      </c>
      <c r="E41" s="72">
        <f t="shared" si="20"/>
        <v>0</v>
      </c>
      <c r="F41" s="72">
        <f t="shared" si="20"/>
        <v>0</v>
      </c>
    </row>
    <row r="42" spans="1:6" ht="25.5" x14ac:dyDescent="0.25">
      <c r="A42" s="17" t="s">
        <v>132</v>
      </c>
      <c r="B42" s="9">
        <v>2.39</v>
      </c>
      <c r="C42" s="9">
        <v>1</v>
      </c>
      <c r="D42" s="9">
        <v>0</v>
      </c>
      <c r="E42" s="9">
        <v>0</v>
      </c>
      <c r="F42" s="9">
        <v>0</v>
      </c>
    </row>
    <row r="43" spans="1:6" ht="25.5" x14ac:dyDescent="0.25">
      <c r="A43" s="17" t="s">
        <v>133</v>
      </c>
      <c r="B43" s="9">
        <v>18.079999999999998</v>
      </c>
      <c r="C43" s="9">
        <v>0</v>
      </c>
      <c r="D43" s="9">
        <v>0</v>
      </c>
      <c r="E43" s="9">
        <v>0</v>
      </c>
      <c r="F43" s="9">
        <v>0</v>
      </c>
    </row>
    <row r="44" spans="1:6" ht="25.5" x14ac:dyDescent="0.25">
      <c r="A44" s="17" t="s">
        <v>134</v>
      </c>
      <c r="B44" s="9">
        <v>21524.95</v>
      </c>
      <c r="C44" s="9">
        <v>16320</v>
      </c>
      <c r="D44" s="9">
        <v>0</v>
      </c>
      <c r="E44" s="9">
        <v>0</v>
      </c>
      <c r="F44" s="9">
        <v>0</v>
      </c>
    </row>
    <row r="45" spans="1:6" ht="25.5" x14ac:dyDescent="0.25">
      <c r="A45" s="17" t="s">
        <v>135</v>
      </c>
      <c r="B45" s="9">
        <v>807.82</v>
      </c>
      <c r="C45" s="9">
        <v>0</v>
      </c>
      <c r="D45" s="9">
        <v>0</v>
      </c>
      <c r="E45" s="9">
        <v>0</v>
      </c>
      <c r="F45" s="9">
        <v>0</v>
      </c>
    </row>
  </sheetData>
  <mergeCells count="5">
    <mergeCell ref="A1:F1"/>
    <mergeCell ref="A3:F3"/>
    <mergeCell ref="A5:F5"/>
    <mergeCell ref="A7:F7"/>
    <mergeCell ref="A25:F25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3"/>
  <sheetViews>
    <sheetView workbookViewId="0">
      <selection activeCell="E13" sqref="E13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79" t="s">
        <v>139</v>
      </c>
      <c r="B1" s="79"/>
      <c r="C1" s="79"/>
      <c r="D1" s="79"/>
      <c r="E1" s="79"/>
      <c r="F1" s="79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79" t="s">
        <v>17</v>
      </c>
      <c r="B3" s="79"/>
      <c r="C3" s="79"/>
      <c r="D3" s="79"/>
      <c r="E3" s="92"/>
      <c r="F3" s="92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79" t="s">
        <v>4</v>
      </c>
      <c r="B5" s="80"/>
      <c r="C5" s="80"/>
      <c r="D5" s="80"/>
      <c r="E5" s="80"/>
      <c r="F5" s="80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79" t="s">
        <v>12</v>
      </c>
      <c r="B7" s="97"/>
      <c r="C7" s="97"/>
      <c r="D7" s="97"/>
      <c r="E7" s="97"/>
      <c r="F7" s="97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9" t="s">
        <v>50</v>
      </c>
      <c r="B9" s="18" t="s">
        <v>32</v>
      </c>
      <c r="C9" s="19" t="s">
        <v>33</v>
      </c>
      <c r="D9" s="19" t="s">
        <v>30</v>
      </c>
      <c r="E9" s="19" t="s">
        <v>25</v>
      </c>
      <c r="F9" s="19" t="s">
        <v>31</v>
      </c>
    </row>
    <row r="10" spans="1:6" ht="15.75" customHeight="1" x14ac:dyDescent="0.25">
      <c r="A10" s="11" t="s">
        <v>13</v>
      </c>
      <c r="B10" s="70">
        <f>B11</f>
        <v>1502447.16</v>
      </c>
      <c r="C10" s="71">
        <f t="shared" ref="C10:F10" si="0">C11</f>
        <v>1982827.75</v>
      </c>
      <c r="D10" s="71">
        <f t="shared" si="0"/>
        <v>2226000</v>
      </c>
      <c r="E10" s="71">
        <f t="shared" si="0"/>
        <v>2226000</v>
      </c>
      <c r="F10" s="71">
        <f t="shared" si="0"/>
        <v>2226000</v>
      </c>
    </row>
    <row r="11" spans="1:6" s="68" customFormat="1" ht="19.5" customHeight="1" x14ac:dyDescent="0.25">
      <c r="A11" s="11" t="s">
        <v>136</v>
      </c>
      <c r="B11" s="64">
        <f>B12</f>
        <v>1502447.16</v>
      </c>
      <c r="C11" s="64">
        <f t="shared" ref="C11:F12" si="1">C12</f>
        <v>1982827.75</v>
      </c>
      <c r="D11" s="64">
        <f t="shared" si="1"/>
        <v>2226000</v>
      </c>
      <c r="E11" s="64">
        <f t="shared" si="1"/>
        <v>2226000</v>
      </c>
      <c r="F11" s="64">
        <f t="shared" si="1"/>
        <v>2226000</v>
      </c>
    </row>
    <row r="12" spans="1:6" ht="16.5" customHeight="1" x14ac:dyDescent="0.25">
      <c r="A12" s="17" t="s">
        <v>137</v>
      </c>
      <c r="B12" s="8">
        <f>B13</f>
        <v>1502447.16</v>
      </c>
      <c r="C12" s="8">
        <f t="shared" si="1"/>
        <v>1982827.75</v>
      </c>
      <c r="D12" s="8">
        <f t="shared" si="1"/>
        <v>2226000</v>
      </c>
      <c r="E12" s="8">
        <f t="shared" si="1"/>
        <v>2226000</v>
      </c>
      <c r="F12" s="8">
        <f t="shared" si="1"/>
        <v>2226000</v>
      </c>
    </row>
    <row r="13" spans="1:6" ht="19.5" customHeight="1" x14ac:dyDescent="0.25">
      <c r="A13" s="16" t="s">
        <v>138</v>
      </c>
      <c r="B13" s="8">
        <f>SAŽETAK!F11</f>
        <v>1502447.16</v>
      </c>
      <c r="C13" s="9">
        <f>SAŽETAK!G11</f>
        <v>1982827.75</v>
      </c>
      <c r="D13" s="9">
        <f>SAŽETAK!H11</f>
        <v>2226000</v>
      </c>
      <c r="E13" s="9">
        <f>SAŽETAK!I11</f>
        <v>2226000</v>
      </c>
      <c r="F13" s="9">
        <f>SAŽETAK!J11</f>
        <v>2226000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D24" sqref="D2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79" t="s">
        <v>139</v>
      </c>
      <c r="B1" s="79"/>
      <c r="C1" s="79"/>
      <c r="D1" s="79"/>
      <c r="E1" s="79"/>
      <c r="F1" s="79"/>
      <c r="G1" s="79"/>
      <c r="H1" s="79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79" t="s">
        <v>17</v>
      </c>
      <c r="B3" s="79"/>
      <c r="C3" s="79"/>
      <c r="D3" s="79"/>
      <c r="E3" s="79"/>
      <c r="F3" s="79"/>
      <c r="G3" s="79"/>
      <c r="H3" s="79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79" t="s">
        <v>57</v>
      </c>
      <c r="B5" s="79"/>
      <c r="C5" s="79"/>
      <c r="D5" s="79"/>
      <c r="E5" s="79"/>
      <c r="F5" s="79"/>
      <c r="G5" s="79"/>
      <c r="H5" s="79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19" t="s">
        <v>5</v>
      </c>
      <c r="B7" s="18" t="s">
        <v>6</v>
      </c>
      <c r="C7" s="18" t="s">
        <v>29</v>
      </c>
      <c r="D7" s="18" t="s">
        <v>32</v>
      </c>
      <c r="E7" s="19" t="s">
        <v>33</v>
      </c>
      <c r="F7" s="19" t="s">
        <v>30</v>
      </c>
      <c r="G7" s="19" t="s">
        <v>25</v>
      </c>
      <c r="H7" s="19" t="s">
        <v>31</v>
      </c>
    </row>
    <row r="8" spans="1:8" x14ac:dyDescent="0.25">
      <c r="A8" s="38"/>
      <c r="B8" s="39"/>
      <c r="C8" s="37" t="s">
        <v>59</v>
      </c>
      <c r="D8" s="39">
        <v>0</v>
      </c>
      <c r="E8" s="38">
        <v>0</v>
      </c>
      <c r="F8" s="38">
        <v>0</v>
      </c>
      <c r="G8" s="38">
        <v>0</v>
      </c>
      <c r="H8" s="38">
        <v>0</v>
      </c>
    </row>
    <row r="9" spans="1:8" ht="25.5" x14ac:dyDescent="0.25">
      <c r="A9" s="11">
        <v>8</v>
      </c>
      <c r="B9" s="11"/>
      <c r="C9" s="11" t="s">
        <v>14</v>
      </c>
      <c r="D9" s="39">
        <v>0</v>
      </c>
      <c r="E9" s="38">
        <v>0</v>
      </c>
      <c r="F9" s="38">
        <v>0</v>
      </c>
      <c r="G9" s="38">
        <v>0</v>
      </c>
      <c r="H9" s="38">
        <v>0</v>
      </c>
    </row>
    <row r="10" spans="1:8" x14ac:dyDescent="0.25">
      <c r="A10" s="11"/>
      <c r="B10" s="15">
        <v>84</v>
      </c>
      <c r="C10" s="15" t="s">
        <v>21</v>
      </c>
      <c r="D10" s="39">
        <v>0</v>
      </c>
      <c r="E10" s="38">
        <v>0</v>
      </c>
      <c r="F10" s="38">
        <v>0</v>
      </c>
      <c r="G10" s="38">
        <v>0</v>
      </c>
      <c r="H10" s="38">
        <v>0</v>
      </c>
    </row>
    <row r="11" spans="1:8" x14ac:dyDescent="0.25">
      <c r="A11" s="11"/>
      <c r="B11" s="15"/>
      <c r="C11" s="41"/>
      <c r="D11" s="39">
        <v>0</v>
      </c>
      <c r="E11" s="38">
        <v>0</v>
      </c>
      <c r="F11" s="38">
        <v>0</v>
      </c>
      <c r="G11" s="38">
        <v>0</v>
      </c>
      <c r="H11" s="38">
        <v>0</v>
      </c>
    </row>
    <row r="12" spans="1:8" x14ac:dyDescent="0.25">
      <c r="A12" s="11"/>
      <c r="B12" s="15"/>
      <c r="C12" s="37" t="s">
        <v>62</v>
      </c>
      <c r="D12" s="39">
        <v>0</v>
      </c>
      <c r="E12" s="38">
        <v>0</v>
      </c>
      <c r="F12" s="38">
        <v>0</v>
      </c>
      <c r="G12" s="38">
        <v>0</v>
      </c>
      <c r="H12" s="38">
        <v>0</v>
      </c>
    </row>
    <row r="13" spans="1:8" ht="25.5" x14ac:dyDescent="0.25">
      <c r="A13" s="14">
        <v>5</v>
      </c>
      <c r="B13" s="14"/>
      <c r="C13" s="23" t="s">
        <v>15</v>
      </c>
      <c r="D13" s="39">
        <v>0</v>
      </c>
      <c r="E13" s="38">
        <v>0</v>
      </c>
      <c r="F13" s="38">
        <v>0</v>
      </c>
      <c r="G13" s="38">
        <v>0</v>
      </c>
      <c r="H13" s="38">
        <v>0</v>
      </c>
    </row>
    <row r="14" spans="1:8" ht="25.5" x14ac:dyDescent="0.25">
      <c r="A14" s="15"/>
      <c r="B14" s="15">
        <v>54</v>
      </c>
      <c r="C14" s="24" t="s">
        <v>22</v>
      </c>
      <c r="D14" s="39">
        <v>0</v>
      </c>
      <c r="E14" s="38">
        <v>0</v>
      </c>
      <c r="F14" s="38">
        <v>0</v>
      </c>
      <c r="G14" s="38">
        <v>0</v>
      </c>
      <c r="H14" s="38">
        <v>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D19" sqref="D19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79" t="s">
        <v>139</v>
      </c>
      <c r="B1" s="79"/>
      <c r="C1" s="79"/>
      <c r="D1" s="79"/>
      <c r="E1" s="79"/>
      <c r="F1" s="79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79" t="s">
        <v>17</v>
      </c>
      <c r="B3" s="79"/>
      <c r="C3" s="79"/>
      <c r="D3" s="79"/>
      <c r="E3" s="79"/>
      <c r="F3" s="79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79" t="s">
        <v>58</v>
      </c>
      <c r="B5" s="79"/>
      <c r="C5" s="79"/>
      <c r="D5" s="79"/>
      <c r="E5" s="79"/>
      <c r="F5" s="79"/>
    </row>
    <row r="6" spans="1:6" ht="18" x14ac:dyDescent="0.25">
      <c r="A6" s="4"/>
      <c r="B6" s="4"/>
      <c r="C6" s="4"/>
      <c r="D6" s="4"/>
      <c r="E6" s="5"/>
      <c r="F6" s="5"/>
    </row>
    <row r="7" spans="1:6" ht="25.5" x14ac:dyDescent="0.25">
      <c r="A7" s="18" t="s">
        <v>50</v>
      </c>
      <c r="B7" s="18" t="s">
        <v>32</v>
      </c>
      <c r="C7" s="19" t="s">
        <v>33</v>
      </c>
      <c r="D7" s="19" t="s">
        <v>30</v>
      </c>
      <c r="E7" s="19" t="s">
        <v>25</v>
      </c>
      <c r="F7" s="19" t="s">
        <v>31</v>
      </c>
    </row>
    <row r="8" spans="1:6" x14ac:dyDescent="0.25">
      <c r="A8" s="11" t="s">
        <v>59</v>
      </c>
      <c r="B8" s="8">
        <v>0</v>
      </c>
      <c r="C8" s="9">
        <v>0</v>
      </c>
      <c r="D8" s="9">
        <v>0</v>
      </c>
      <c r="E8" s="9">
        <v>0</v>
      </c>
      <c r="F8" s="9">
        <v>0</v>
      </c>
    </row>
    <row r="9" spans="1:6" ht="25.5" x14ac:dyDescent="0.25">
      <c r="A9" s="11" t="s">
        <v>60</v>
      </c>
      <c r="B9" s="8">
        <v>0</v>
      </c>
      <c r="C9" s="9">
        <v>0</v>
      </c>
      <c r="D9" s="9">
        <v>0</v>
      </c>
      <c r="E9" s="9">
        <v>0</v>
      </c>
      <c r="F9" s="9">
        <v>0</v>
      </c>
    </row>
    <row r="10" spans="1:6" ht="25.5" x14ac:dyDescent="0.25">
      <c r="A10" s="17" t="s">
        <v>61</v>
      </c>
      <c r="B10" s="8">
        <v>0</v>
      </c>
      <c r="C10" s="9">
        <v>0</v>
      </c>
      <c r="D10" s="9">
        <v>0</v>
      </c>
      <c r="E10" s="9">
        <v>0</v>
      </c>
      <c r="F10" s="9">
        <v>0</v>
      </c>
    </row>
    <row r="11" spans="1:6" x14ac:dyDescent="0.25">
      <c r="A11" s="17"/>
      <c r="B11" s="8">
        <v>0</v>
      </c>
      <c r="C11" s="9">
        <v>0</v>
      </c>
      <c r="D11" s="9">
        <v>0</v>
      </c>
      <c r="E11" s="9">
        <v>0</v>
      </c>
      <c r="F11" s="9">
        <v>0</v>
      </c>
    </row>
    <row r="12" spans="1:6" x14ac:dyDescent="0.25">
      <c r="A12" s="11" t="s">
        <v>62</v>
      </c>
      <c r="B12" s="8">
        <v>0</v>
      </c>
      <c r="C12" s="9">
        <v>0</v>
      </c>
      <c r="D12" s="9">
        <v>0</v>
      </c>
      <c r="E12" s="9">
        <v>0</v>
      </c>
      <c r="F12" s="9">
        <v>0</v>
      </c>
    </row>
    <row r="13" spans="1:6" x14ac:dyDescent="0.25">
      <c r="A13" s="23" t="s">
        <v>53</v>
      </c>
      <c r="B13" s="8">
        <v>0</v>
      </c>
      <c r="C13" s="9">
        <v>0</v>
      </c>
      <c r="D13" s="9">
        <v>0</v>
      </c>
      <c r="E13" s="9">
        <v>0</v>
      </c>
      <c r="F13" s="9">
        <v>0</v>
      </c>
    </row>
    <row r="14" spans="1:6" x14ac:dyDescent="0.25">
      <c r="A14" s="13" t="s">
        <v>54</v>
      </c>
      <c r="B14" s="8">
        <v>0</v>
      </c>
      <c r="C14" s="9">
        <v>0</v>
      </c>
      <c r="D14" s="9">
        <v>0</v>
      </c>
      <c r="E14" s="9">
        <v>0</v>
      </c>
      <c r="F14" s="9">
        <v>0</v>
      </c>
    </row>
    <row r="15" spans="1:6" x14ac:dyDescent="0.25">
      <c r="A15" s="23" t="s">
        <v>55</v>
      </c>
      <c r="B15" s="8">
        <v>0</v>
      </c>
      <c r="C15" s="9">
        <v>0</v>
      </c>
      <c r="D15" s="9">
        <v>0</v>
      </c>
      <c r="E15" s="9">
        <v>0</v>
      </c>
      <c r="F15" s="9">
        <v>0</v>
      </c>
    </row>
    <row r="16" spans="1:6" x14ac:dyDescent="0.25">
      <c r="A16" s="13" t="s">
        <v>56</v>
      </c>
      <c r="B16" s="8">
        <v>0</v>
      </c>
      <c r="C16" s="9">
        <v>0</v>
      </c>
      <c r="D16" s="9">
        <v>0</v>
      </c>
      <c r="E16" s="9">
        <v>0</v>
      </c>
      <c r="F16" s="9">
        <v>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D1BD6-2111-4A75-AEE0-338257AB6DD3}">
  <sheetPr>
    <pageSetUpPr fitToPage="1"/>
  </sheetPr>
  <dimension ref="A1:K76"/>
  <sheetViews>
    <sheetView zoomScaleNormal="100" workbookViewId="0">
      <selection activeCell="M29" sqref="M2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16.85546875" customWidth="1"/>
    <col min="6" max="6" width="16.5703125" customWidth="1"/>
    <col min="7" max="7" width="17.28515625" customWidth="1"/>
    <col min="8" max="9" width="16.5703125" customWidth="1"/>
  </cols>
  <sheetData>
    <row r="1" spans="1:11" ht="42" customHeight="1" x14ac:dyDescent="0.25">
      <c r="A1" s="101" t="s">
        <v>110</v>
      </c>
      <c r="B1" s="101"/>
      <c r="C1" s="101"/>
      <c r="D1" s="101"/>
      <c r="E1" s="101"/>
      <c r="F1" s="101"/>
      <c r="G1" s="101"/>
      <c r="H1" s="101"/>
      <c r="I1" s="61"/>
    </row>
    <row r="2" spans="1:11" ht="18" x14ac:dyDescent="0.25">
      <c r="A2" s="4"/>
      <c r="B2" s="4"/>
      <c r="C2" s="4"/>
      <c r="D2" s="4"/>
      <c r="E2" s="4"/>
      <c r="F2" s="4"/>
      <c r="G2" s="5"/>
      <c r="H2" s="5"/>
      <c r="I2" s="5"/>
    </row>
    <row r="3" spans="1:11" ht="18" customHeight="1" x14ac:dyDescent="0.25">
      <c r="A3" s="79" t="s">
        <v>16</v>
      </c>
      <c r="B3" s="80"/>
      <c r="C3" s="80"/>
      <c r="D3" s="80"/>
      <c r="E3" s="80"/>
      <c r="F3" s="80"/>
      <c r="G3" s="80"/>
      <c r="H3" s="80"/>
      <c r="I3" s="43"/>
    </row>
    <row r="4" spans="1:11" ht="18" x14ac:dyDescent="0.25">
      <c r="A4" s="4"/>
      <c r="B4" s="4"/>
      <c r="C4" s="4"/>
      <c r="D4" s="4"/>
      <c r="E4" s="4"/>
      <c r="F4" s="5"/>
      <c r="G4" s="5"/>
      <c r="H4" s="5"/>
      <c r="I4" s="5"/>
    </row>
    <row r="5" spans="1:11" ht="25.5" x14ac:dyDescent="0.25">
      <c r="A5" s="102" t="s">
        <v>18</v>
      </c>
      <c r="B5" s="103"/>
      <c r="C5" s="104"/>
      <c r="D5" s="18" t="s">
        <v>19</v>
      </c>
      <c r="E5" s="19" t="s">
        <v>32</v>
      </c>
      <c r="F5" s="19" t="s">
        <v>33</v>
      </c>
      <c r="G5" s="19" t="s">
        <v>30</v>
      </c>
      <c r="H5" s="19" t="s">
        <v>121</v>
      </c>
      <c r="I5" s="19" t="s">
        <v>122</v>
      </c>
    </row>
    <row r="6" spans="1:11" s="63" customFormat="1" ht="25.5" x14ac:dyDescent="0.25">
      <c r="A6" s="98" t="s">
        <v>72</v>
      </c>
      <c r="B6" s="99"/>
      <c r="C6" s="100"/>
      <c r="D6" s="26" t="s">
        <v>73</v>
      </c>
      <c r="E6" s="72">
        <f t="shared" ref="E6" si="0">E7</f>
        <v>1502447.1599999997</v>
      </c>
      <c r="F6" s="72">
        <f>F7</f>
        <v>1982828</v>
      </c>
      <c r="G6" s="72">
        <f>G7</f>
        <v>2226000</v>
      </c>
      <c r="H6" s="72">
        <f>H7</f>
        <v>2226000</v>
      </c>
      <c r="I6" s="72">
        <f>I7</f>
        <v>2226000</v>
      </c>
      <c r="J6" s="62"/>
      <c r="K6" s="62"/>
    </row>
    <row r="7" spans="1:11" s="65" customFormat="1" x14ac:dyDescent="0.25">
      <c r="A7" s="98" t="s">
        <v>74</v>
      </c>
      <c r="B7" s="99"/>
      <c r="C7" s="100"/>
      <c r="D7" s="26" t="s">
        <v>75</v>
      </c>
      <c r="E7" s="69">
        <f>E8+E41+E54+E58+E62</f>
        <v>1502447.1599999997</v>
      </c>
      <c r="F7" s="69">
        <f>F8+F41+F54+F58+F62</f>
        <v>1982828</v>
      </c>
      <c r="G7" s="69">
        <f>G8+G41+G54+G58+G62</f>
        <v>2226000</v>
      </c>
      <c r="H7" s="69">
        <f>H8+H41+H54+H58+H62</f>
        <v>2226000</v>
      </c>
      <c r="I7" s="69">
        <f>I8+I41+I54+I58+I62</f>
        <v>2226000</v>
      </c>
      <c r="K7" s="66"/>
    </row>
    <row r="8" spans="1:11" s="65" customFormat="1" ht="25.5" x14ac:dyDescent="0.25">
      <c r="A8" s="98" t="s">
        <v>76</v>
      </c>
      <c r="B8" s="99"/>
      <c r="C8" s="100"/>
      <c r="D8" s="26" t="s">
        <v>77</v>
      </c>
      <c r="E8" s="69">
        <f>E9+E13+E16+E21+E26+E29+E32+E35+E38</f>
        <v>1483685.2899999998</v>
      </c>
      <c r="F8" s="69">
        <f t="shared" ref="F8:I8" si="1">F9+F13+F16+F21+F26+F29+F32+F35+F38</f>
        <v>1817838</v>
      </c>
      <c r="G8" s="69">
        <f>G9+G13+G16+G21+G26+G29+G32+G35+G38</f>
        <v>1941000</v>
      </c>
      <c r="H8" s="69">
        <f t="shared" si="1"/>
        <v>1941000</v>
      </c>
      <c r="I8" s="69">
        <f t="shared" si="1"/>
        <v>1941000</v>
      </c>
      <c r="K8" s="66"/>
    </row>
    <row r="9" spans="1:11" s="67" customFormat="1" ht="25.5" x14ac:dyDescent="0.25">
      <c r="A9" s="114" t="s">
        <v>78</v>
      </c>
      <c r="B9" s="115"/>
      <c r="C9" s="116"/>
      <c r="D9" s="36" t="s">
        <v>79</v>
      </c>
      <c r="E9" s="9">
        <f t="shared" ref="E9:I9" si="2">SUM(E10)</f>
        <v>1239554.9099999999</v>
      </c>
      <c r="F9" s="9">
        <f t="shared" si="2"/>
        <v>1568312</v>
      </c>
      <c r="G9" s="9">
        <f t="shared" si="2"/>
        <v>1703000</v>
      </c>
      <c r="H9" s="10">
        <f t="shared" si="2"/>
        <v>1703000</v>
      </c>
      <c r="I9" s="10">
        <f t="shared" si="2"/>
        <v>1703000</v>
      </c>
    </row>
    <row r="10" spans="1:11" s="63" customFormat="1" x14ac:dyDescent="0.25">
      <c r="A10" s="117">
        <v>3</v>
      </c>
      <c r="B10" s="118"/>
      <c r="C10" s="119"/>
      <c r="D10" s="25" t="s">
        <v>9</v>
      </c>
      <c r="E10" s="9">
        <f t="shared" ref="E10:I10" si="3">SUM(E11:E12)</f>
        <v>1239554.9099999999</v>
      </c>
      <c r="F10" s="9">
        <f t="shared" si="3"/>
        <v>1568312</v>
      </c>
      <c r="G10" s="9">
        <f t="shared" si="3"/>
        <v>1703000</v>
      </c>
      <c r="H10" s="10">
        <f t="shared" si="3"/>
        <v>1703000</v>
      </c>
      <c r="I10" s="10">
        <f t="shared" si="3"/>
        <v>1703000</v>
      </c>
      <c r="K10" s="62"/>
    </row>
    <row r="11" spans="1:11" s="63" customFormat="1" x14ac:dyDescent="0.25">
      <c r="A11" s="111">
        <v>31</v>
      </c>
      <c r="B11" s="112"/>
      <c r="C11" s="113"/>
      <c r="D11" s="25" t="s">
        <v>10</v>
      </c>
      <c r="E11" s="9">
        <v>1190425.77</v>
      </c>
      <c r="F11" s="9">
        <v>1444400</v>
      </c>
      <c r="G11" s="9">
        <v>1538000</v>
      </c>
      <c r="H11" s="9">
        <v>1538000</v>
      </c>
      <c r="I11" s="9">
        <v>1538000</v>
      </c>
    </row>
    <row r="12" spans="1:11" s="63" customFormat="1" ht="18.75" customHeight="1" x14ac:dyDescent="0.25">
      <c r="A12" s="111">
        <v>32</v>
      </c>
      <c r="B12" s="112"/>
      <c r="C12" s="113"/>
      <c r="D12" s="25" t="s">
        <v>20</v>
      </c>
      <c r="E12" s="9">
        <v>49129.14</v>
      </c>
      <c r="F12" s="9">
        <v>123912</v>
      </c>
      <c r="G12" s="9">
        <v>165000</v>
      </c>
      <c r="H12" s="9">
        <v>165000</v>
      </c>
      <c r="I12" s="9">
        <v>165000</v>
      </c>
    </row>
    <row r="13" spans="1:11" s="63" customFormat="1" ht="38.25" x14ac:dyDescent="0.25">
      <c r="A13" s="105" t="s">
        <v>81</v>
      </c>
      <c r="B13" s="106"/>
      <c r="C13" s="107"/>
      <c r="D13" s="36" t="s">
        <v>82</v>
      </c>
      <c r="E13" s="9">
        <f t="shared" ref="E13:I14" si="4">SUM(E14)</f>
        <v>0</v>
      </c>
      <c r="F13" s="9">
        <f t="shared" si="4"/>
        <v>40</v>
      </c>
      <c r="G13" s="9">
        <f t="shared" si="4"/>
        <v>10</v>
      </c>
      <c r="H13" s="10">
        <f t="shared" si="4"/>
        <v>10</v>
      </c>
      <c r="I13" s="10">
        <f t="shared" si="4"/>
        <v>10</v>
      </c>
    </row>
    <row r="14" spans="1:11" s="63" customFormat="1" x14ac:dyDescent="0.25">
      <c r="A14" s="108" t="s">
        <v>83</v>
      </c>
      <c r="B14" s="109"/>
      <c r="C14" s="110"/>
      <c r="D14" s="25" t="s">
        <v>9</v>
      </c>
      <c r="E14" s="9">
        <f t="shared" si="4"/>
        <v>0</v>
      </c>
      <c r="F14" s="9">
        <f t="shared" si="4"/>
        <v>40</v>
      </c>
      <c r="G14" s="9">
        <f t="shared" si="4"/>
        <v>10</v>
      </c>
      <c r="H14" s="10">
        <f t="shared" si="4"/>
        <v>10</v>
      </c>
      <c r="I14" s="10">
        <f t="shared" si="4"/>
        <v>10</v>
      </c>
    </row>
    <row r="15" spans="1:11" s="63" customFormat="1" x14ac:dyDescent="0.25">
      <c r="A15" s="111" t="s">
        <v>84</v>
      </c>
      <c r="B15" s="112"/>
      <c r="C15" s="113"/>
      <c r="D15" s="25" t="s">
        <v>20</v>
      </c>
      <c r="E15" s="9">
        <v>0</v>
      </c>
      <c r="F15" s="9">
        <v>40</v>
      </c>
      <c r="G15" s="9">
        <v>10</v>
      </c>
      <c r="H15" s="9">
        <v>10</v>
      </c>
      <c r="I15" s="9">
        <v>10</v>
      </c>
    </row>
    <row r="16" spans="1:11" s="67" customFormat="1" ht="25.5" x14ac:dyDescent="0.25">
      <c r="A16" s="105" t="s">
        <v>85</v>
      </c>
      <c r="B16" s="106"/>
      <c r="C16" s="107"/>
      <c r="D16" s="36" t="s">
        <v>86</v>
      </c>
      <c r="E16" s="9">
        <f t="shared" ref="E16:I16" si="5">SUM(E17)</f>
        <v>3317.91</v>
      </c>
      <c r="F16" s="9">
        <f t="shared" si="5"/>
        <v>0</v>
      </c>
      <c r="G16" s="9">
        <f t="shared" si="5"/>
        <v>0</v>
      </c>
      <c r="H16" s="10">
        <f t="shared" si="5"/>
        <v>0</v>
      </c>
      <c r="I16" s="10">
        <f t="shared" si="5"/>
        <v>0</v>
      </c>
    </row>
    <row r="17" spans="1:9" s="63" customFormat="1" x14ac:dyDescent="0.25">
      <c r="A17" s="108" t="s">
        <v>83</v>
      </c>
      <c r="B17" s="109"/>
      <c r="C17" s="110"/>
      <c r="D17" s="25" t="s">
        <v>9</v>
      </c>
      <c r="E17" s="9">
        <f t="shared" ref="E17:I17" si="6">SUM(E18:E20)</f>
        <v>3317.91</v>
      </c>
      <c r="F17" s="9">
        <f t="shared" si="6"/>
        <v>0</v>
      </c>
      <c r="G17" s="9">
        <f t="shared" si="6"/>
        <v>0</v>
      </c>
      <c r="H17" s="10">
        <f t="shared" si="6"/>
        <v>0</v>
      </c>
      <c r="I17" s="10">
        <f t="shared" si="6"/>
        <v>0</v>
      </c>
    </row>
    <row r="18" spans="1:9" s="63" customFormat="1" x14ac:dyDescent="0.25">
      <c r="A18" s="111" t="s">
        <v>87</v>
      </c>
      <c r="B18" s="112"/>
      <c r="C18" s="113"/>
      <c r="D18" s="25" t="s">
        <v>10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</row>
    <row r="19" spans="1:9" s="67" customFormat="1" x14ac:dyDescent="0.25">
      <c r="A19" s="111" t="s">
        <v>84</v>
      </c>
      <c r="B19" s="112"/>
      <c r="C19" s="113"/>
      <c r="D19" s="25" t="s">
        <v>20</v>
      </c>
      <c r="E19" s="9">
        <v>3317.91</v>
      </c>
      <c r="F19" s="9">
        <v>0</v>
      </c>
      <c r="G19" s="9">
        <v>0</v>
      </c>
      <c r="H19" s="9">
        <v>0</v>
      </c>
      <c r="I19" s="9">
        <v>0</v>
      </c>
    </row>
    <row r="20" spans="1:9" s="63" customFormat="1" x14ac:dyDescent="0.25">
      <c r="A20" s="111" t="s">
        <v>88</v>
      </c>
      <c r="B20" s="112"/>
      <c r="C20" s="113"/>
      <c r="D20" s="25" t="s">
        <v>89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</row>
    <row r="21" spans="1:9" s="63" customFormat="1" ht="38.25" x14ac:dyDescent="0.25">
      <c r="A21" s="105" t="s">
        <v>90</v>
      </c>
      <c r="B21" s="106"/>
      <c r="C21" s="107"/>
      <c r="D21" s="36" t="s">
        <v>91</v>
      </c>
      <c r="E21" s="9">
        <f t="shared" ref="E21:I21" si="7">SUM(E22)</f>
        <v>209666.74</v>
      </c>
      <c r="F21" s="9">
        <f t="shared" si="7"/>
        <v>226555</v>
      </c>
      <c r="G21" s="9">
        <f t="shared" si="7"/>
        <v>229990</v>
      </c>
      <c r="H21" s="9">
        <f t="shared" si="7"/>
        <v>229990</v>
      </c>
      <c r="I21" s="9">
        <f t="shared" si="7"/>
        <v>229990</v>
      </c>
    </row>
    <row r="22" spans="1:9" s="63" customFormat="1" ht="18.75" customHeight="1" x14ac:dyDescent="0.25">
      <c r="A22" s="108" t="s">
        <v>83</v>
      </c>
      <c r="B22" s="109"/>
      <c r="C22" s="110"/>
      <c r="D22" s="25" t="s">
        <v>9</v>
      </c>
      <c r="E22" s="9">
        <f t="shared" ref="E22:I22" si="8">SUM(E23:E25)</f>
        <v>209666.74</v>
      </c>
      <c r="F22" s="9">
        <f t="shared" si="8"/>
        <v>226555</v>
      </c>
      <c r="G22" s="9">
        <f t="shared" si="8"/>
        <v>229990</v>
      </c>
      <c r="H22" s="9">
        <f t="shared" si="8"/>
        <v>229990</v>
      </c>
      <c r="I22" s="9">
        <f t="shared" si="8"/>
        <v>229990</v>
      </c>
    </row>
    <row r="23" spans="1:9" s="63" customFormat="1" x14ac:dyDescent="0.25">
      <c r="A23" s="111" t="s">
        <v>87</v>
      </c>
      <c r="B23" s="112"/>
      <c r="C23" s="113"/>
      <c r="D23" s="25" t="s">
        <v>10</v>
      </c>
      <c r="E23" s="9">
        <v>17.25</v>
      </c>
      <c r="F23" s="9">
        <v>2290</v>
      </c>
      <c r="G23" s="9">
        <v>1000</v>
      </c>
      <c r="H23" s="9">
        <v>1000</v>
      </c>
      <c r="I23" s="9">
        <v>1000</v>
      </c>
    </row>
    <row r="24" spans="1:9" s="67" customFormat="1" x14ac:dyDescent="0.25">
      <c r="A24" s="111" t="s">
        <v>84</v>
      </c>
      <c r="B24" s="112"/>
      <c r="C24" s="113"/>
      <c r="D24" s="25" t="s">
        <v>20</v>
      </c>
      <c r="E24" s="9">
        <v>208104</v>
      </c>
      <c r="F24" s="9">
        <v>222625</v>
      </c>
      <c r="G24" s="9">
        <v>226990</v>
      </c>
      <c r="H24" s="9">
        <v>226990</v>
      </c>
      <c r="I24" s="9">
        <v>226990</v>
      </c>
    </row>
    <row r="25" spans="1:9" s="63" customFormat="1" x14ac:dyDescent="0.25">
      <c r="A25" s="111" t="s">
        <v>88</v>
      </c>
      <c r="B25" s="112"/>
      <c r="C25" s="113"/>
      <c r="D25" s="25" t="s">
        <v>89</v>
      </c>
      <c r="E25" s="9">
        <v>1545.49</v>
      </c>
      <c r="F25" s="9">
        <v>1640</v>
      </c>
      <c r="G25" s="9">
        <v>2000</v>
      </c>
      <c r="H25" s="9">
        <v>2000</v>
      </c>
      <c r="I25" s="9">
        <v>2000</v>
      </c>
    </row>
    <row r="26" spans="1:9" s="63" customFormat="1" ht="25.5" x14ac:dyDescent="0.25">
      <c r="A26" s="105" t="s">
        <v>93</v>
      </c>
      <c r="B26" s="106"/>
      <c r="C26" s="107"/>
      <c r="D26" s="36" t="s">
        <v>94</v>
      </c>
      <c r="E26" s="9">
        <f t="shared" ref="E26:I27" si="9">SUM(E27)</f>
        <v>8792.5</v>
      </c>
      <c r="F26" s="9">
        <f t="shared" si="9"/>
        <v>10610</v>
      </c>
      <c r="G26" s="9">
        <f t="shared" si="9"/>
        <v>8000</v>
      </c>
      <c r="H26" s="10">
        <f t="shared" si="9"/>
        <v>8000</v>
      </c>
      <c r="I26" s="10">
        <f t="shared" si="9"/>
        <v>8000</v>
      </c>
    </row>
    <row r="27" spans="1:9" s="63" customFormat="1" x14ac:dyDescent="0.25">
      <c r="A27" s="108" t="s">
        <v>83</v>
      </c>
      <c r="B27" s="109"/>
      <c r="C27" s="110"/>
      <c r="D27" s="25" t="s">
        <v>9</v>
      </c>
      <c r="E27" s="9">
        <f t="shared" si="9"/>
        <v>8792.5</v>
      </c>
      <c r="F27" s="9">
        <f t="shared" si="9"/>
        <v>10610</v>
      </c>
      <c r="G27" s="9">
        <f t="shared" si="9"/>
        <v>8000</v>
      </c>
      <c r="H27" s="10">
        <f t="shared" si="9"/>
        <v>8000</v>
      </c>
      <c r="I27" s="10">
        <f t="shared" si="9"/>
        <v>8000</v>
      </c>
    </row>
    <row r="28" spans="1:9" s="63" customFormat="1" x14ac:dyDescent="0.25">
      <c r="A28" s="111" t="s">
        <v>84</v>
      </c>
      <c r="B28" s="112"/>
      <c r="C28" s="113"/>
      <c r="D28" s="25" t="s">
        <v>20</v>
      </c>
      <c r="E28" s="9">
        <v>8792.5</v>
      </c>
      <c r="F28" s="9">
        <v>10610</v>
      </c>
      <c r="G28" s="9">
        <v>8000</v>
      </c>
      <c r="H28" s="9">
        <v>8000</v>
      </c>
      <c r="I28" s="9">
        <v>8000</v>
      </c>
    </row>
    <row r="29" spans="1:9" s="67" customFormat="1" ht="25.5" x14ac:dyDescent="0.25">
      <c r="A29" s="105" t="s">
        <v>111</v>
      </c>
      <c r="B29" s="106"/>
      <c r="C29" s="107"/>
      <c r="D29" s="36" t="s">
        <v>112</v>
      </c>
      <c r="E29" s="9">
        <f t="shared" ref="E29:E30" si="10">SUM(E30)</f>
        <v>2.39</v>
      </c>
      <c r="F29" s="9">
        <f t="shared" ref="F29:F30" si="11">SUM(F30)</f>
        <v>1</v>
      </c>
      <c r="G29" s="9">
        <f t="shared" ref="G29:G30" si="12">SUM(G30)</f>
        <v>0</v>
      </c>
      <c r="H29" s="10">
        <f t="shared" ref="H29:I30" si="13">SUM(H30)</f>
        <v>0</v>
      </c>
      <c r="I29" s="10">
        <f t="shared" si="13"/>
        <v>0</v>
      </c>
    </row>
    <row r="30" spans="1:9" s="63" customFormat="1" x14ac:dyDescent="0.25">
      <c r="A30" s="108" t="s">
        <v>83</v>
      </c>
      <c r="B30" s="109"/>
      <c r="C30" s="110"/>
      <c r="D30" s="25" t="s">
        <v>9</v>
      </c>
      <c r="E30" s="9">
        <f t="shared" si="10"/>
        <v>2.39</v>
      </c>
      <c r="F30" s="9">
        <f t="shared" si="11"/>
        <v>1</v>
      </c>
      <c r="G30" s="9">
        <f t="shared" si="12"/>
        <v>0</v>
      </c>
      <c r="H30" s="10">
        <f t="shared" si="13"/>
        <v>0</v>
      </c>
      <c r="I30" s="10">
        <f t="shared" si="13"/>
        <v>0</v>
      </c>
    </row>
    <row r="31" spans="1:9" s="63" customFormat="1" x14ac:dyDescent="0.25">
      <c r="A31" s="111" t="s">
        <v>84</v>
      </c>
      <c r="B31" s="112"/>
      <c r="C31" s="113"/>
      <c r="D31" s="25" t="s">
        <v>20</v>
      </c>
      <c r="E31" s="9">
        <v>2.39</v>
      </c>
      <c r="F31" s="9">
        <v>1</v>
      </c>
      <c r="G31" s="9">
        <v>0</v>
      </c>
      <c r="H31" s="10">
        <v>0</v>
      </c>
      <c r="I31" s="10">
        <v>0</v>
      </c>
    </row>
    <row r="32" spans="1:9" s="67" customFormat="1" ht="25.5" x14ac:dyDescent="0.25">
      <c r="A32" s="105" t="s">
        <v>113</v>
      </c>
      <c r="B32" s="106"/>
      <c r="C32" s="107"/>
      <c r="D32" s="36" t="s">
        <v>114</v>
      </c>
      <c r="E32" s="9">
        <f t="shared" ref="E32:I33" si="14">SUM(E33)</f>
        <v>18.079999999999998</v>
      </c>
      <c r="F32" s="9">
        <f t="shared" si="14"/>
        <v>0</v>
      </c>
      <c r="G32" s="9">
        <f t="shared" si="14"/>
        <v>0</v>
      </c>
      <c r="H32" s="10">
        <f t="shared" si="14"/>
        <v>0</v>
      </c>
      <c r="I32" s="10">
        <f t="shared" si="14"/>
        <v>0</v>
      </c>
    </row>
    <row r="33" spans="1:9" s="63" customFormat="1" x14ac:dyDescent="0.25">
      <c r="A33" s="108" t="s">
        <v>83</v>
      </c>
      <c r="B33" s="109"/>
      <c r="C33" s="110"/>
      <c r="D33" s="25" t="s">
        <v>9</v>
      </c>
      <c r="E33" s="9">
        <f t="shared" si="14"/>
        <v>18.079999999999998</v>
      </c>
      <c r="F33" s="9">
        <f t="shared" si="14"/>
        <v>0</v>
      </c>
      <c r="G33" s="9">
        <f t="shared" si="14"/>
        <v>0</v>
      </c>
      <c r="H33" s="10">
        <f t="shared" si="14"/>
        <v>0</v>
      </c>
      <c r="I33" s="10">
        <f t="shared" si="14"/>
        <v>0</v>
      </c>
    </row>
    <row r="34" spans="1:9" s="63" customFormat="1" x14ac:dyDescent="0.25">
      <c r="A34" s="111" t="s">
        <v>84</v>
      </c>
      <c r="B34" s="112"/>
      <c r="C34" s="113"/>
      <c r="D34" s="25" t="s">
        <v>20</v>
      </c>
      <c r="E34" s="9">
        <v>18.079999999999998</v>
      </c>
      <c r="F34" s="9">
        <v>0</v>
      </c>
      <c r="G34" s="9">
        <v>0</v>
      </c>
      <c r="H34" s="10">
        <v>0</v>
      </c>
      <c r="I34" s="10">
        <v>0</v>
      </c>
    </row>
    <row r="35" spans="1:9" s="67" customFormat="1" ht="25.5" x14ac:dyDescent="0.25">
      <c r="A35" s="105" t="s">
        <v>115</v>
      </c>
      <c r="B35" s="106"/>
      <c r="C35" s="107"/>
      <c r="D35" s="36" t="s">
        <v>116</v>
      </c>
      <c r="E35" s="9">
        <f t="shared" ref="E35:E36" si="15">SUM(E36)</f>
        <v>21524.94</v>
      </c>
      <c r="F35" s="9">
        <f t="shared" ref="F35:F36" si="16">SUM(F36)</f>
        <v>12320</v>
      </c>
      <c r="G35" s="9">
        <f t="shared" ref="G35:G36" si="17">SUM(G36)</f>
        <v>0</v>
      </c>
      <c r="H35" s="10">
        <f t="shared" ref="H35:I36" si="18">SUM(H36)</f>
        <v>0</v>
      </c>
      <c r="I35" s="10">
        <f t="shared" si="18"/>
        <v>0</v>
      </c>
    </row>
    <row r="36" spans="1:9" s="63" customFormat="1" x14ac:dyDescent="0.25">
      <c r="A36" s="108" t="s">
        <v>83</v>
      </c>
      <c r="B36" s="109"/>
      <c r="C36" s="110"/>
      <c r="D36" s="25" t="s">
        <v>9</v>
      </c>
      <c r="E36" s="9">
        <f t="shared" si="15"/>
        <v>21524.94</v>
      </c>
      <c r="F36" s="9">
        <f t="shared" si="16"/>
        <v>12320</v>
      </c>
      <c r="G36" s="9">
        <f t="shared" si="17"/>
        <v>0</v>
      </c>
      <c r="H36" s="10">
        <f t="shared" si="18"/>
        <v>0</v>
      </c>
      <c r="I36" s="10">
        <f t="shared" si="18"/>
        <v>0</v>
      </c>
    </row>
    <row r="37" spans="1:9" s="63" customFormat="1" x14ac:dyDescent="0.25">
      <c r="A37" s="111" t="s">
        <v>84</v>
      </c>
      <c r="B37" s="112"/>
      <c r="C37" s="113"/>
      <c r="D37" s="25" t="s">
        <v>20</v>
      </c>
      <c r="E37" s="9">
        <v>21524.94</v>
      </c>
      <c r="F37" s="9">
        <v>12320</v>
      </c>
      <c r="G37" s="9">
        <v>0</v>
      </c>
      <c r="H37" s="10">
        <v>0</v>
      </c>
      <c r="I37" s="10">
        <v>0</v>
      </c>
    </row>
    <row r="38" spans="1:9" s="67" customFormat="1" ht="25.5" x14ac:dyDescent="0.25">
      <c r="A38" s="105" t="s">
        <v>117</v>
      </c>
      <c r="B38" s="106"/>
      <c r="C38" s="107"/>
      <c r="D38" s="36" t="s">
        <v>118</v>
      </c>
      <c r="E38" s="9">
        <f t="shared" ref="E38:E39" si="19">SUM(E39)</f>
        <v>807.82</v>
      </c>
      <c r="F38" s="9">
        <f t="shared" ref="F38:F39" si="20">SUM(F39)</f>
        <v>0</v>
      </c>
      <c r="G38" s="9">
        <f t="shared" ref="G38:G39" si="21">SUM(G39)</f>
        <v>0</v>
      </c>
      <c r="H38" s="10">
        <f t="shared" ref="H38:I39" si="22">SUM(H39)</f>
        <v>0</v>
      </c>
      <c r="I38" s="10">
        <f t="shared" si="22"/>
        <v>0</v>
      </c>
    </row>
    <row r="39" spans="1:9" s="63" customFormat="1" x14ac:dyDescent="0.25">
      <c r="A39" s="108" t="s">
        <v>83</v>
      </c>
      <c r="B39" s="109"/>
      <c r="C39" s="110"/>
      <c r="D39" s="25" t="s">
        <v>9</v>
      </c>
      <c r="E39" s="9">
        <f t="shared" si="19"/>
        <v>807.82</v>
      </c>
      <c r="F39" s="9">
        <f t="shared" si="20"/>
        <v>0</v>
      </c>
      <c r="G39" s="9">
        <f t="shared" si="21"/>
        <v>0</v>
      </c>
      <c r="H39" s="10">
        <f t="shared" si="22"/>
        <v>0</v>
      </c>
      <c r="I39" s="10">
        <f t="shared" si="22"/>
        <v>0</v>
      </c>
    </row>
    <row r="40" spans="1:9" s="63" customFormat="1" x14ac:dyDescent="0.25">
      <c r="A40" s="111" t="s">
        <v>84</v>
      </c>
      <c r="B40" s="112"/>
      <c r="C40" s="113"/>
      <c r="D40" s="25" t="s">
        <v>20</v>
      </c>
      <c r="E40" s="9">
        <v>807.82</v>
      </c>
      <c r="F40" s="9">
        <v>0</v>
      </c>
      <c r="G40" s="9">
        <v>0</v>
      </c>
      <c r="H40" s="10">
        <v>0</v>
      </c>
      <c r="I40" s="10">
        <v>0</v>
      </c>
    </row>
    <row r="41" spans="1:9" s="67" customFormat="1" x14ac:dyDescent="0.25">
      <c r="A41" s="120" t="s">
        <v>95</v>
      </c>
      <c r="B41" s="121"/>
      <c r="C41" s="122"/>
      <c r="D41" s="26" t="s">
        <v>96</v>
      </c>
      <c r="E41" s="69">
        <f>E42+E45+E48+E51</f>
        <v>12461.88</v>
      </c>
      <c r="F41" s="69">
        <f t="shared" ref="F41:I41" si="23">F42+F45+F48+F51</f>
        <v>87917</v>
      </c>
      <c r="G41" s="69">
        <f t="shared" si="23"/>
        <v>205000</v>
      </c>
      <c r="H41" s="72">
        <f t="shared" si="23"/>
        <v>205000</v>
      </c>
      <c r="I41" s="72">
        <f t="shared" si="23"/>
        <v>205000</v>
      </c>
    </row>
    <row r="42" spans="1:9" s="63" customFormat="1" ht="25.5" x14ac:dyDescent="0.25">
      <c r="A42" s="105" t="s">
        <v>78</v>
      </c>
      <c r="B42" s="106"/>
      <c r="C42" s="107"/>
      <c r="D42" s="36" t="s">
        <v>79</v>
      </c>
      <c r="E42" s="9">
        <f t="shared" ref="E42:I43" si="24">SUM(E43)</f>
        <v>0</v>
      </c>
      <c r="F42" s="9">
        <f t="shared" si="24"/>
        <v>70647</v>
      </c>
      <c r="G42" s="9">
        <f t="shared" si="24"/>
        <v>197000</v>
      </c>
      <c r="H42" s="10">
        <f t="shared" si="24"/>
        <v>197000</v>
      </c>
      <c r="I42" s="10">
        <f t="shared" si="24"/>
        <v>197000</v>
      </c>
    </row>
    <row r="43" spans="1:9" s="63" customFormat="1" ht="25.5" x14ac:dyDescent="0.25">
      <c r="A43" s="108" t="s">
        <v>80</v>
      </c>
      <c r="B43" s="109"/>
      <c r="C43" s="110"/>
      <c r="D43" s="25" t="s">
        <v>11</v>
      </c>
      <c r="E43" s="9">
        <f t="shared" si="24"/>
        <v>0</v>
      </c>
      <c r="F43" s="9">
        <f t="shared" si="24"/>
        <v>70647</v>
      </c>
      <c r="G43" s="9">
        <f t="shared" si="24"/>
        <v>197000</v>
      </c>
      <c r="H43" s="10">
        <f t="shared" si="24"/>
        <v>197000</v>
      </c>
      <c r="I43" s="10">
        <f t="shared" si="24"/>
        <v>197000</v>
      </c>
    </row>
    <row r="44" spans="1:9" s="65" customFormat="1" ht="25.5" x14ac:dyDescent="0.25">
      <c r="A44" s="111" t="s">
        <v>97</v>
      </c>
      <c r="B44" s="112"/>
      <c r="C44" s="113"/>
      <c r="D44" s="25" t="s">
        <v>28</v>
      </c>
      <c r="E44" s="9">
        <v>0</v>
      </c>
      <c r="F44" s="9">
        <v>70647</v>
      </c>
      <c r="G44" s="9">
        <v>197000</v>
      </c>
      <c r="H44" s="9">
        <v>197000</v>
      </c>
      <c r="I44" s="9">
        <v>197000</v>
      </c>
    </row>
    <row r="45" spans="1:9" s="67" customFormat="1" ht="38.25" x14ac:dyDescent="0.25">
      <c r="A45" s="105" t="s">
        <v>90</v>
      </c>
      <c r="B45" s="106"/>
      <c r="C45" s="107"/>
      <c r="D45" s="36" t="s">
        <v>91</v>
      </c>
      <c r="E45" s="9">
        <f t="shared" ref="E45:I46" si="25">SUM(E46)</f>
        <v>12461.88</v>
      </c>
      <c r="F45" s="9">
        <f t="shared" si="25"/>
        <v>11945</v>
      </c>
      <c r="G45" s="9">
        <f t="shared" si="25"/>
        <v>7000</v>
      </c>
      <c r="H45" s="10">
        <f t="shared" si="25"/>
        <v>7000</v>
      </c>
      <c r="I45" s="10">
        <f t="shared" si="25"/>
        <v>7000</v>
      </c>
    </row>
    <row r="46" spans="1:9" s="63" customFormat="1" ht="25.5" x14ac:dyDescent="0.25">
      <c r="A46" s="108" t="s">
        <v>80</v>
      </c>
      <c r="B46" s="109"/>
      <c r="C46" s="110"/>
      <c r="D46" s="25" t="s">
        <v>11</v>
      </c>
      <c r="E46" s="9">
        <f t="shared" si="25"/>
        <v>12461.88</v>
      </c>
      <c r="F46" s="9">
        <f t="shared" si="25"/>
        <v>11945</v>
      </c>
      <c r="G46" s="9">
        <f t="shared" si="25"/>
        <v>7000</v>
      </c>
      <c r="H46" s="10">
        <f t="shared" si="25"/>
        <v>7000</v>
      </c>
      <c r="I46" s="10">
        <f t="shared" si="25"/>
        <v>7000</v>
      </c>
    </row>
    <row r="47" spans="1:9" s="63" customFormat="1" ht="25.5" x14ac:dyDescent="0.25">
      <c r="A47" s="111" t="s">
        <v>97</v>
      </c>
      <c r="B47" s="112"/>
      <c r="C47" s="113"/>
      <c r="D47" s="25" t="s">
        <v>28</v>
      </c>
      <c r="E47" s="9">
        <v>12461.88</v>
      </c>
      <c r="F47" s="9">
        <v>11945</v>
      </c>
      <c r="G47" s="9">
        <v>7000</v>
      </c>
      <c r="H47" s="9">
        <v>7000</v>
      </c>
      <c r="I47" s="9">
        <v>7000</v>
      </c>
    </row>
    <row r="48" spans="1:9" s="67" customFormat="1" ht="38.25" x14ac:dyDescent="0.25">
      <c r="A48" s="105" t="s">
        <v>98</v>
      </c>
      <c r="B48" s="106"/>
      <c r="C48" s="107"/>
      <c r="D48" s="36" t="s">
        <v>99</v>
      </c>
      <c r="E48" s="9">
        <f t="shared" ref="E48:I49" si="26">SUM(E49)</f>
        <v>0</v>
      </c>
      <c r="F48" s="9">
        <f t="shared" si="26"/>
        <v>1325</v>
      </c>
      <c r="G48" s="9">
        <f t="shared" si="26"/>
        <v>1000</v>
      </c>
      <c r="H48" s="10">
        <f t="shared" si="26"/>
        <v>1000</v>
      </c>
      <c r="I48" s="10">
        <f t="shared" si="26"/>
        <v>1000</v>
      </c>
    </row>
    <row r="49" spans="1:9" s="63" customFormat="1" ht="25.5" x14ac:dyDescent="0.25">
      <c r="A49" s="108" t="s">
        <v>80</v>
      </c>
      <c r="B49" s="109"/>
      <c r="C49" s="110"/>
      <c r="D49" s="25" t="s">
        <v>11</v>
      </c>
      <c r="E49" s="9">
        <f t="shared" si="26"/>
        <v>0</v>
      </c>
      <c r="F49" s="9">
        <f t="shared" si="26"/>
        <v>1325</v>
      </c>
      <c r="G49" s="9">
        <f t="shared" si="26"/>
        <v>1000</v>
      </c>
      <c r="H49" s="10">
        <f t="shared" si="26"/>
        <v>1000</v>
      </c>
      <c r="I49" s="10">
        <f t="shared" si="26"/>
        <v>1000</v>
      </c>
    </row>
    <row r="50" spans="1:9" s="63" customFormat="1" ht="25.5" x14ac:dyDescent="0.25">
      <c r="A50" s="111" t="s">
        <v>97</v>
      </c>
      <c r="B50" s="112"/>
      <c r="C50" s="113"/>
      <c r="D50" s="25" t="s">
        <v>28</v>
      </c>
      <c r="E50" s="9">
        <v>0</v>
      </c>
      <c r="F50" s="9">
        <v>1325</v>
      </c>
      <c r="G50" s="9">
        <v>1000</v>
      </c>
      <c r="H50" s="9">
        <v>1000</v>
      </c>
      <c r="I50" s="9">
        <v>1000</v>
      </c>
    </row>
    <row r="51" spans="1:9" s="67" customFormat="1" ht="25.5" x14ac:dyDescent="0.25">
      <c r="A51" s="105" t="s">
        <v>115</v>
      </c>
      <c r="B51" s="106"/>
      <c r="C51" s="107"/>
      <c r="D51" s="36" t="s">
        <v>116</v>
      </c>
      <c r="E51" s="9">
        <f t="shared" ref="E51:E52" si="27">SUM(E52)</f>
        <v>0</v>
      </c>
      <c r="F51" s="9">
        <f t="shared" ref="F51:F52" si="28">SUM(F52)</f>
        <v>4000</v>
      </c>
      <c r="G51" s="9">
        <f t="shared" ref="G51:G52" si="29">SUM(G52)</f>
        <v>0</v>
      </c>
      <c r="H51" s="10">
        <f t="shared" ref="H51:I52" si="30">SUM(H52)</f>
        <v>0</v>
      </c>
      <c r="I51" s="10">
        <f t="shared" si="30"/>
        <v>0</v>
      </c>
    </row>
    <row r="52" spans="1:9" s="63" customFormat="1" ht="25.5" x14ac:dyDescent="0.25">
      <c r="A52" s="108">
        <v>4</v>
      </c>
      <c r="B52" s="109"/>
      <c r="C52" s="110"/>
      <c r="D52" s="25" t="s">
        <v>11</v>
      </c>
      <c r="E52" s="9">
        <f t="shared" si="27"/>
        <v>0</v>
      </c>
      <c r="F52" s="9">
        <f t="shared" si="28"/>
        <v>4000</v>
      </c>
      <c r="G52" s="9">
        <f t="shared" si="29"/>
        <v>0</v>
      </c>
      <c r="H52" s="10">
        <f t="shared" si="30"/>
        <v>0</v>
      </c>
      <c r="I52" s="10">
        <f t="shared" si="30"/>
        <v>0</v>
      </c>
    </row>
    <row r="53" spans="1:9" s="63" customFormat="1" ht="25.5" x14ac:dyDescent="0.25">
      <c r="A53" s="111">
        <v>42</v>
      </c>
      <c r="B53" s="112"/>
      <c r="C53" s="113"/>
      <c r="D53" s="25" t="s">
        <v>28</v>
      </c>
      <c r="E53" s="9">
        <v>0</v>
      </c>
      <c r="F53" s="9">
        <v>4000</v>
      </c>
      <c r="G53" s="9">
        <v>0</v>
      </c>
      <c r="H53" s="10">
        <v>0</v>
      </c>
      <c r="I53" s="10">
        <v>0</v>
      </c>
    </row>
    <row r="54" spans="1:9" s="67" customFormat="1" x14ac:dyDescent="0.25">
      <c r="A54" s="120" t="s">
        <v>108</v>
      </c>
      <c r="B54" s="121"/>
      <c r="C54" s="122"/>
      <c r="D54" s="26" t="s">
        <v>109</v>
      </c>
      <c r="E54" s="69">
        <f t="shared" ref="E54:E56" si="31">SUM(E55)</f>
        <v>0</v>
      </c>
      <c r="F54" s="69">
        <f t="shared" ref="F54:F56" si="32">SUM(F55)</f>
        <v>46545</v>
      </c>
      <c r="G54" s="69">
        <f t="shared" ref="G54:G56" si="33">SUM(G55)</f>
        <v>50000</v>
      </c>
      <c r="H54" s="72">
        <f t="shared" ref="H54:I56" si="34">SUM(H55)</f>
        <v>50000</v>
      </c>
      <c r="I54" s="72">
        <f t="shared" si="34"/>
        <v>50000</v>
      </c>
    </row>
    <row r="55" spans="1:9" s="63" customFormat="1" ht="25.5" x14ac:dyDescent="0.25">
      <c r="A55" s="105" t="s">
        <v>78</v>
      </c>
      <c r="B55" s="106"/>
      <c r="C55" s="107"/>
      <c r="D55" s="36" t="s">
        <v>79</v>
      </c>
      <c r="E55" s="9">
        <f t="shared" si="31"/>
        <v>0</v>
      </c>
      <c r="F55" s="9">
        <f t="shared" si="32"/>
        <v>46545</v>
      </c>
      <c r="G55" s="9">
        <f t="shared" si="33"/>
        <v>50000</v>
      </c>
      <c r="H55" s="10">
        <f t="shared" si="34"/>
        <v>50000</v>
      </c>
      <c r="I55" s="10">
        <f t="shared" si="34"/>
        <v>50000</v>
      </c>
    </row>
    <row r="56" spans="1:9" s="63" customFormat="1" ht="25.5" x14ac:dyDescent="0.25">
      <c r="A56" s="108" t="s">
        <v>80</v>
      </c>
      <c r="B56" s="109"/>
      <c r="C56" s="110"/>
      <c r="D56" s="25" t="s">
        <v>11</v>
      </c>
      <c r="E56" s="9">
        <f t="shared" si="31"/>
        <v>0</v>
      </c>
      <c r="F56" s="9">
        <f t="shared" si="32"/>
        <v>46545</v>
      </c>
      <c r="G56" s="9">
        <f t="shared" si="33"/>
        <v>50000</v>
      </c>
      <c r="H56" s="10">
        <f t="shared" si="34"/>
        <v>50000</v>
      </c>
      <c r="I56" s="10">
        <f t="shared" si="34"/>
        <v>50000</v>
      </c>
    </row>
    <row r="57" spans="1:9" s="65" customFormat="1" ht="25.5" x14ac:dyDescent="0.25">
      <c r="A57" s="111">
        <v>45</v>
      </c>
      <c r="B57" s="112"/>
      <c r="C57" s="113"/>
      <c r="D57" s="25" t="s">
        <v>92</v>
      </c>
      <c r="E57" s="9">
        <v>0</v>
      </c>
      <c r="F57" s="9">
        <v>46545</v>
      </c>
      <c r="G57" s="9">
        <v>50000</v>
      </c>
      <c r="H57" s="9">
        <v>50000</v>
      </c>
      <c r="I57" s="9">
        <v>50000</v>
      </c>
    </row>
    <row r="58" spans="1:9" s="67" customFormat="1" ht="25.5" x14ac:dyDescent="0.25">
      <c r="A58" s="120" t="s">
        <v>100</v>
      </c>
      <c r="B58" s="121"/>
      <c r="C58" s="122"/>
      <c r="D58" s="26" t="s">
        <v>101</v>
      </c>
      <c r="E58" s="69">
        <f>E59</f>
        <v>6299.99</v>
      </c>
      <c r="F58" s="69">
        <f t="shared" ref="F58:I58" si="35">F59</f>
        <v>3983</v>
      </c>
      <c r="G58" s="69">
        <f t="shared" si="35"/>
        <v>4000</v>
      </c>
      <c r="H58" s="72">
        <f t="shared" si="35"/>
        <v>4000</v>
      </c>
      <c r="I58" s="72">
        <f t="shared" si="35"/>
        <v>4000</v>
      </c>
    </row>
    <row r="59" spans="1:9" s="67" customFormat="1" ht="38.25" x14ac:dyDescent="0.25">
      <c r="A59" s="105" t="s">
        <v>102</v>
      </c>
      <c r="B59" s="106"/>
      <c r="C59" s="107"/>
      <c r="D59" s="36" t="s">
        <v>91</v>
      </c>
      <c r="E59" s="9">
        <f t="shared" ref="E59:I60" si="36">SUM(E60)</f>
        <v>6299.99</v>
      </c>
      <c r="F59" s="9">
        <f t="shared" si="36"/>
        <v>3983</v>
      </c>
      <c r="G59" s="9">
        <f t="shared" si="36"/>
        <v>4000</v>
      </c>
      <c r="H59" s="9">
        <f t="shared" si="36"/>
        <v>4000</v>
      </c>
      <c r="I59" s="9">
        <f t="shared" si="36"/>
        <v>4000</v>
      </c>
    </row>
    <row r="60" spans="1:9" s="63" customFormat="1" x14ac:dyDescent="0.25">
      <c r="A60" s="108" t="s">
        <v>83</v>
      </c>
      <c r="B60" s="109"/>
      <c r="C60" s="110"/>
      <c r="D60" s="25" t="s">
        <v>9</v>
      </c>
      <c r="E60" s="9">
        <f t="shared" si="36"/>
        <v>6299.99</v>
      </c>
      <c r="F60" s="9">
        <f t="shared" si="36"/>
        <v>3983</v>
      </c>
      <c r="G60" s="9">
        <f t="shared" si="36"/>
        <v>4000</v>
      </c>
      <c r="H60" s="9">
        <f t="shared" si="36"/>
        <v>4000</v>
      </c>
      <c r="I60" s="9">
        <f t="shared" si="36"/>
        <v>4000</v>
      </c>
    </row>
    <row r="61" spans="1:9" s="63" customFormat="1" x14ac:dyDescent="0.25">
      <c r="A61" s="111" t="s">
        <v>84</v>
      </c>
      <c r="B61" s="112"/>
      <c r="C61" s="113"/>
      <c r="D61" s="25" t="s">
        <v>20</v>
      </c>
      <c r="E61" s="9">
        <v>6299.99</v>
      </c>
      <c r="F61" s="9">
        <v>3983</v>
      </c>
      <c r="G61" s="9">
        <v>4000</v>
      </c>
      <c r="H61" s="9">
        <v>4000</v>
      </c>
      <c r="I61" s="9">
        <v>4000</v>
      </c>
    </row>
    <row r="62" spans="1:9" s="67" customFormat="1" ht="38.25" x14ac:dyDescent="0.25">
      <c r="A62" s="120" t="s">
        <v>103</v>
      </c>
      <c r="B62" s="121"/>
      <c r="C62" s="122"/>
      <c r="D62" s="26" t="s">
        <v>104</v>
      </c>
      <c r="E62" s="69">
        <f t="shared" ref="E62:I62" si="37">E63+E68</f>
        <v>0</v>
      </c>
      <c r="F62" s="69">
        <f t="shared" si="37"/>
        <v>26545</v>
      </c>
      <c r="G62" s="69">
        <f t="shared" si="37"/>
        <v>26000</v>
      </c>
      <c r="H62" s="72">
        <f t="shared" si="37"/>
        <v>26000</v>
      </c>
      <c r="I62" s="72">
        <f t="shared" si="37"/>
        <v>26000</v>
      </c>
    </row>
    <row r="63" spans="1:9" s="63" customFormat="1" ht="25.5" x14ac:dyDescent="0.25">
      <c r="A63" s="105" t="s">
        <v>105</v>
      </c>
      <c r="B63" s="106"/>
      <c r="C63" s="107"/>
      <c r="D63" s="36" t="s">
        <v>106</v>
      </c>
      <c r="E63" s="9">
        <f t="shared" ref="E63:I63" si="38">SUM(E64)</f>
        <v>0</v>
      </c>
      <c r="F63" s="9">
        <f t="shared" si="38"/>
        <v>24555</v>
      </c>
      <c r="G63" s="9">
        <f t="shared" si="38"/>
        <v>24000</v>
      </c>
      <c r="H63" s="10">
        <f t="shared" si="38"/>
        <v>24000</v>
      </c>
      <c r="I63" s="10">
        <f t="shared" si="38"/>
        <v>24000</v>
      </c>
    </row>
    <row r="64" spans="1:9" s="63" customFormat="1" x14ac:dyDescent="0.25">
      <c r="A64" s="108" t="s">
        <v>83</v>
      </c>
      <c r="B64" s="109"/>
      <c r="C64" s="110"/>
      <c r="D64" s="25" t="s">
        <v>9</v>
      </c>
      <c r="E64" s="9">
        <f t="shared" ref="E64:I64" si="39">SUM(E65:E67)</f>
        <v>0</v>
      </c>
      <c r="F64" s="9">
        <f t="shared" si="39"/>
        <v>24555</v>
      </c>
      <c r="G64" s="9">
        <f t="shared" si="39"/>
        <v>24000</v>
      </c>
      <c r="H64" s="10">
        <f t="shared" si="39"/>
        <v>24000</v>
      </c>
      <c r="I64" s="10">
        <f t="shared" si="39"/>
        <v>24000</v>
      </c>
    </row>
    <row r="65" spans="1:9" s="65" customFormat="1" x14ac:dyDescent="0.25">
      <c r="A65" s="111" t="s">
        <v>87</v>
      </c>
      <c r="B65" s="112"/>
      <c r="C65" s="113"/>
      <c r="D65" s="25" t="s">
        <v>10</v>
      </c>
      <c r="E65" s="9">
        <v>0</v>
      </c>
      <c r="F65" s="9">
        <v>21230</v>
      </c>
      <c r="G65" s="9">
        <v>20900</v>
      </c>
      <c r="H65" s="9">
        <v>20900</v>
      </c>
      <c r="I65" s="9">
        <v>20900</v>
      </c>
    </row>
    <row r="66" spans="1:9" s="67" customFormat="1" x14ac:dyDescent="0.25">
      <c r="A66" s="111" t="s">
        <v>84</v>
      </c>
      <c r="B66" s="112"/>
      <c r="C66" s="113"/>
      <c r="D66" s="25" t="s">
        <v>20</v>
      </c>
      <c r="E66" s="9">
        <v>0</v>
      </c>
      <c r="F66" s="9">
        <v>3195</v>
      </c>
      <c r="G66" s="9">
        <v>3000</v>
      </c>
      <c r="H66" s="9">
        <v>3000</v>
      </c>
      <c r="I66" s="9">
        <v>3000</v>
      </c>
    </row>
    <row r="67" spans="1:9" s="63" customFormat="1" x14ac:dyDescent="0.25">
      <c r="A67" s="111" t="s">
        <v>88</v>
      </c>
      <c r="B67" s="112"/>
      <c r="C67" s="113"/>
      <c r="D67" s="25" t="s">
        <v>89</v>
      </c>
      <c r="E67" s="9">
        <v>0</v>
      </c>
      <c r="F67" s="9">
        <v>130</v>
      </c>
      <c r="G67" s="9">
        <v>100</v>
      </c>
      <c r="H67" s="9">
        <v>100</v>
      </c>
      <c r="I67" s="9">
        <v>100</v>
      </c>
    </row>
    <row r="68" spans="1:9" s="63" customFormat="1" ht="25.5" x14ac:dyDescent="0.25">
      <c r="A68" s="105" t="s">
        <v>105</v>
      </c>
      <c r="B68" s="106"/>
      <c r="C68" s="107"/>
      <c r="D68" s="36" t="s">
        <v>106</v>
      </c>
      <c r="E68" s="9">
        <f t="shared" ref="E68:I68" si="40">SUM(E69)</f>
        <v>0</v>
      </c>
      <c r="F68" s="9">
        <f t="shared" si="40"/>
        <v>1990</v>
      </c>
      <c r="G68" s="9">
        <f t="shared" si="40"/>
        <v>2000</v>
      </c>
      <c r="H68" s="10">
        <f t="shared" si="40"/>
        <v>2000</v>
      </c>
      <c r="I68" s="10">
        <f t="shared" si="40"/>
        <v>2000</v>
      </c>
    </row>
    <row r="69" spans="1:9" s="63" customFormat="1" ht="25.5" x14ac:dyDescent="0.25">
      <c r="A69" s="108" t="s">
        <v>80</v>
      </c>
      <c r="B69" s="109"/>
      <c r="C69" s="110"/>
      <c r="D69" s="25" t="s">
        <v>11</v>
      </c>
      <c r="E69" s="9">
        <f t="shared" ref="E69:I69" si="41">SUM(E70:E71)</f>
        <v>0</v>
      </c>
      <c r="F69" s="9">
        <f t="shared" si="41"/>
        <v>1990</v>
      </c>
      <c r="G69" s="9">
        <f t="shared" si="41"/>
        <v>2000</v>
      </c>
      <c r="H69" s="10">
        <f t="shared" si="41"/>
        <v>2000</v>
      </c>
      <c r="I69" s="10">
        <f t="shared" si="41"/>
        <v>2000</v>
      </c>
    </row>
    <row r="70" spans="1:9" s="63" customFormat="1" ht="25.5" x14ac:dyDescent="0.25">
      <c r="A70" s="111" t="s">
        <v>97</v>
      </c>
      <c r="B70" s="112"/>
      <c r="C70" s="113"/>
      <c r="D70" s="25" t="s">
        <v>28</v>
      </c>
      <c r="E70" s="9">
        <v>0</v>
      </c>
      <c r="F70" s="9">
        <v>1590</v>
      </c>
      <c r="G70" s="9">
        <v>1600</v>
      </c>
      <c r="H70" s="9">
        <v>1600</v>
      </c>
      <c r="I70" s="9">
        <v>1600</v>
      </c>
    </row>
    <row r="71" spans="1:9" s="63" customFormat="1" ht="25.5" x14ac:dyDescent="0.25">
      <c r="A71" s="111" t="s">
        <v>107</v>
      </c>
      <c r="B71" s="112"/>
      <c r="C71" s="113"/>
      <c r="D71" s="25" t="s">
        <v>92</v>
      </c>
      <c r="E71" s="9">
        <v>0</v>
      </c>
      <c r="F71" s="9">
        <v>400</v>
      </c>
      <c r="G71" s="9">
        <v>400</v>
      </c>
      <c r="H71" s="9">
        <v>400</v>
      </c>
      <c r="I71" s="9">
        <v>400</v>
      </c>
    </row>
    <row r="72" spans="1:9" s="63" customFormat="1" x14ac:dyDescent="0.25"/>
    <row r="73" spans="1:9" s="63" customFormat="1" x14ac:dyDescent="0.25"/>
    <row r="74" spans="1:9" s="63" customFormat="1" x14ac:dyDescent="0.25">
      <c r="A74"/>
      <c r="B74"/>
      <c r="C74"/>
      <c r="D74"/>
      <c r="E74"/>
      <c r="F74"/>
      <c r="G74"/>
      <c r="H74"/>
      <c r="I74"/>
    </row>
    <row r="75" spans="1:9" s="63" customFormat="1" x14ac:dyDescent="0.25">
      <c r="A75"/>
      <c r="B75"/>
      <c r="C75"/>
      <c r="D75"/>
      <c r="E75"/>
      <c r="F75"/>
      <c r="G75"/>
      <c r="H75"/>
      <c r="I75"/>
    </row>
    <row r="76" spans="1:9" s="63" customFormat="1" x14ac:dyDescent="0.25">
      <c r="A76"/>
      <c r="B76"/>
      <c r="C76"/>
      <c r="D76"/>
      <c r="E76"/>
      <c r="F76"/>
      <c r="G76"/>
      <c r="H76"/>
      <c r="I76"/>
    </row>
  </sheetData>
  <mergeCells count="69">
    <mergeCell ref="A57:C57"/>
    <mergeCell ref="A51:C51"/>
    <mergeCell ref="A52:C52"/>
    <mergeCell ref="A53:C53"/>
    <mergeCell ref="A54:C54"/>
    <mergeCell ref="A55:C55"/>
    <mergeCell ref="A56:C56"/>
    <mergeCell ref="A49:C49"/>
    <mergeCell ref="A50:C50"/>
    <mergeCell ref="A71:C71"/>
    <mergeCell ref="A64:C64"/>
    <mergeCell ref="A65:C65"/>
    <mergeCell ref="A66:C66"/>
    <mergeCell ref="A67:C67"/>
    <mergeCell ref="A68:C68"/>
    <mergeCell ref="A69:C69"/>
    <mergeCell ref="A70:C70"/>
    <mergeCell ref="A59:C59"/>
    <mergeCell ref="A60:C60"/>
    <mergeCell ref="A61:C61"/>
    <mergeCell ref="A62:C62"/>
    <mergeCell ref="A63:C63"/>
    <mergeCell ref="A58:C58"/>
    <mergeCell ref="A44:C44"/>
    <mergeCell ref="A45:C45"/>
    <mergeCell ref="A46:C46"/>
    <mergeCell ref="A47:C47"/>
    <mergeCell ref="A48:C48"/>
    <mergeCell ref="A33:C33"/>
    <mergeCell ref="A34:C34"/>
    <mergeCell ref="A41:C41"/>
    <mergeCell ref="A42:C42"/>
    <mergeCell ref="A43:C43"/>
    <mergeCell ref="A37:C37"/>
    <mergeCell ref="A38:C38"/>
    <mergeCell ref="A39:C39"/>
    <mergeCell ref="A40:C40"/>
    <mergeCell ref="A35:C35"/>
    <mergeCell ref="A36:C36"/>
    <mergeCell ref="A26:C26"/>
    <mergeCell ref="A27:C27"/>
    <mergeCell ref="A28:C28"/>
    <mergeCell ref="A32:C32"/>
    <mergeCell ref="A21:C21"/>
    <mergeCell ref="A22:C22"/>
    <mergeCell ref="A23:C23"/>
    <mergeCell ref="A24:C24"/>
    <mergeCell ref="A25:C25"/>
    <mergeCell ref="A29:C29"/>
    <mergeCell ref="A30:C30"/>
    <mergeCell ref="A31:C31"/>
    <mergeCell ref="A18:C18"/>
    <mergeCell ref="A19:C19"/>
    <mergeCell ref="A20:C20"/>
    <mergeCell ref="A16:C16"/>
    <mergeCell ref="A17:C17"/>
    <mergeCell ref="A13:C13"/>
    <mergeCell ref="A14:C14"/>
    <mergeCell ref="A15:C15"/>
    <mergeCell ref="A9:C9"/>
    <mergeCell ref="A10:C10"/>
    <mergeCell ref="A11:C11"/>
    <mergeCell ref="A12:C12"/>
    <mergeCell ref="A8:C8"/>
    <mergeCell ref="A1:H1"/>
    <mergeCell ref="A3:H3"/>
    <mergeCell ref="A5:C5"/>
    <mergeCell ref="A6:C6"/>
    <mergeCell ref="A7:C7"/>
  </mergeCells>
  <pageMargins left="0.39370078740157483" right="0.39370078740157483" top="0.39370078740157483" bottom="0.39370078740157483" header="0" footer="0"/>
  <pageSetup paperSize="9"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</vt:i4>
      </vt:variant>
    </vt:vector>
  </HeadingPairs>
  <TitlesOfParts>
    <vt:vector size="9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  <vt:lpstr>'POSEBNI DIO'!Ispis_naslova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Vrtic Omis</cp:lastModifiedBy>
  <cp:lastPrinted>2023-10-24T08:07:46Z</cp:lastPrinted>
  <dcterms:created xsi:type="dcterms:W3CDTF">2022-08-12T12:51:27Z</dcterms:created>
  <dcterms:modified xsi:type="dcterms:W3CDTF">2024-03-21T13:42:09Z</dcterms:modified>
</cp:coreProperties>
</file>